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zhavchikova\Desktop\"/>
    </mc:Choice>
  </mc:AlternateContent>
  <bookViews>
    <workbookView xWindow="0" yWindow="0" windowWidth="28800" windowHeight="11850"/>
  </bookViews>
  <sheets>
    <sheet name="Sheet1" sheetId="1" r:id="rId1"/>
  </sheets>
  <definedNames>
    <definedName name="_xlnm.Print_Area" localSheetId="0">Sheet1!$A$1:$X$66</definedName>
  </definedNames>
  <calcPr calcId="152511" refMode="R1C1"/>
</workbook>
</file>

<file path=xl/calcChain.xml><?xml version="1.0" encoding="utf-8"?>
<calcChain xmlns="http://schemas.openxmlformats.org/spreadsheetml/2006/main">
  <c r="W4" i="1" l="1"/>
  <c r="C33" i="1" s="1"/>
  <c r="F33" i="1" s="1"/>
  <c r="F17" i="1"/>
  <c r="F18" i="1"/>
  <c r="F19" i="1"/>
  <c r="F21" i="1"/>
  <c r="F22" i="1"/>
  <c r="F31" i="1"/>
  <c r="F32" i="1"/>
  <c r="F34" i="1"/>
  <c r="F35" i="1"/>
  <c r="F36" i="1"/>
  <c r="F37" i="1"/>
  <c r="F38" i="1"/>
  <c r="N17" i="1"/>
  <c r="N92" i="1" l="1"/>
  <c r="W92" i="1"/>
  <c r="N100" i="1"/>
  <c r="W100" i="1"/>
  <c r="N105" i="1"/>
  <c r="W105" i="1"/>
  <c r="N110" i="1"/>
  <c r="W110" i="1"/>
  <c r="N115" i="1"/>
  <c r="W115" i="1"/>
  <c r="N120" i="1"/>
  <c r="W120" i="1"/>
  <c r="N136" i="1"/>
  <c r="W136" i="1"/>
  <c r="N144" i="1"/>
  <c r="W144" i="1"/>
  <c r="N149" i="1"/>
  <c r="W149" i="1"/>
  <c r="N154" i="1"/>
  <c r="W154" i="1"/>
  <c r="N159" i="1"/>
  <c r="W159" i="1"/>
  <c r="N164" i="1"/>
  <c r="W164" i="1"/>
  <c r="N48" i="1"/>
  <c r="W48" i="1"/>
  <c r="N56" i="1"/>
  <c r="W56" i="1"/>
  <c r="N61" i="1"/>
  <c r="W61" i="1"/>
  <c r="N66" i="1"/>
  <c r="W66" i="1"/>
  <c r="N71" i="1"/>
  <c r="W71" i="1"/>
  <c r="N76" i="1"/>
  <c r="W76" i="1"/>
  <c r="E33" i="1"/>
  <c r="N4" i="1"/>
  <c r="C30" i="1" s="1"/>
  <c r="W32" i="1"/>
  <c r="W27" i="1"/>
  <c r="C26" i="1" s="1"/>
  <c r="W22" i="1"/>
  <c r="W17" i="1"/>
  <c r="W12" i="1"/>
  <c r="C25" i="1" s="1"/>
  <c r="N32" i="1"/>
  <c r="C27" i="1" s="1"/>
  <c r="F27" i="1" s="1"/>
  <c r="N27" i="1"/>
  <c r="N22" i="1"/>
  <c r="C29" i="1" s="1"/>
  <c r="F29" i="1" s="1"/>
  <c r="N12" i="1"/>
  <c r="C20" i="1" s="1"/>
  <c r="F20" i="1" s="1"/>
  <c r="E17" i="1"/>
  <c r="E18" i="1"/>
  <c r="E19" i="1"/>
  <c r="E21" i="1"/>
  <c r="E22" i="1"/>
  <c r="E31" i="1"/>
  <c r="E32" i="1"/>
  <c r="E34" i="1"/>
  <c r="E35" i="1"/>
  <c r="E36" i="1"/>
  <c r="E37" i="1"/>
  <c r="E38" i="1"/>
  <c r="E25" i="1" l="1"/>
  <c r="F25" i="1"/>
  <c r="C28" i="1"/>
  <c r="F28" i="1" s="1"/>
  <c r="E30" i="1"/>
  <c r="F30" i="1"/>
  <c r="C24" i="1"/>
  <c r="E26" i="1"/>
  <c r="F26" i="1"/>
  <c r="E27" i="1"/>
  <c r="E29" i="1"/>
  <c r="E20" i="1"/>
  <c r="F24" i="1" l="1"/>
  <c r="C23" i="1"/>
  <c r="C15" i="1"/>
  <c r="E15" i="1" s="1"/>
  <c r="E24" i="1"/>
  <c r="E28" i="1"/>
  <c r="F15" i="1" l="1"/>
  <c r="F23" i="1"/>
  <c r="E23" i="1"/>
</calcChain>
</file>

<file path=xl/sharedStrings.xml><?xml version="1.0" encoding="utf-8"?>
<sst xmlns="http://schemas.openxmlformats.org/spreadsheetml/2006/main" count="514" uniqueCount="100">
  <si>
    <t xml:space="preserve">Ci - </t>
  </si>
  <si>
    <t>*</t>
  </si>
  <si>
    <t xml:space="preserve">Qi - </t>
  </si>
  <si>
    <r>
      <t xml:space="preserve">12 </t>
    </r>
    <r>
      <rPr>
        <i/>
        <sz val="8"/>
        <rFont val="Times New Roman"/>
        <family val="1"/>
        <charset val="204"/>
      </rPr>
      <t>мес</t>
    </r>
  </si>
  <si>
    <t>S общ -</t>
  </si>
  <si>
    <t>Pi =</t>
  </si>
  <si>
    <t>.=</t>
  </si>
  <si>
    <t>формула расч стоимости содерж ИТП</t>
  </si>
  <si>
    <t>формула расч стоимости содерж нар. сетей теплоснабжения</t>
  </si>
  <si>
    <t>формула расч стоимости содерж нар. сетей водоснабжения</t>
  </si>
  <si>
    <t>формула расч стоимости содерж нар. сетей водоотведения</t>
  </si>
  <si>
    <t>формула расч стоимости содерж АУУ</t>
  </si>
  <si>
    <t>формула расч стоимости содерж ОДПУ ХВС</t>
  </si>
  <si>
    <t>формула расч стоимости содерж ОДПУ Отопления</t>
  </si>
  <si>
    <t>формула расч стоимости содерж ОДПУ ГВС</t>
  </si>
  <si>
    <t>формула расч стоимости содерж ОДПУ Электроэнергии</t>
  </si>
  <si>
    <t>формула расч стоимости содерж нар. сетей электроснабж.</t>
  </si>
  <si>
    <r>
      <t xml:space="preserve">13 </t>
    </r>
    <r>
      <rPr>
        <i/>
        <sz val="8"/>
        <rFont val="Times New Roman"/>
        <family val="1"/>
        <charset val="204"/>
      </rPr>
      <t>мес</t>
    </r>
  </si>
  <si>
    <r>
      <t xml:space="preserve">14 </t>
    </r>
    <r>
      <rPr>
        <i/>
        <sz val="8"/>
        <rFont val="Times New Roman"/>
        <family val="1"/>
        <charset val="204"/>
      </rPr>
      <t>мес</t>
    </r>
  </si>
  <si>
    <t>формула расч стоимости содерж лифтов</t>
  </si>
  <si>
    <t>7.1</t>
  </si>
  <si>
    <t>7.2</t>
  </si>
  <si>
    <t>7.3</t>
  </si>
  <si>
    <t>формула расч стоимости содерж мех. Уборки</t>
  </si>
  <si>
    <t>(разработан согласно Постановления Администрации города Сургута № 881 от 27.02.2025 г.</t>
  </si>
  <si>
    <t>до 01.01.25</t>
  </si>
  <si>
    <t>с 01.03.2025</t>
  </si>
  <si>
    <t>Применяется с 01.05.2025г.</t>
  </si>
  <si>
    <t>Тариф (руб./м2) с НДС</t>
  </si>
  <si>
    <t>РАЗМЕР ПЛАТЫ</t>
  </si>
  <si>
    <r>
      <rPr>
        <b/>
        <sz val="10"/>
        <rFont val="Arial"/>
        <family val="2"/>
        <charset val="204"/>
      </rPr>
      <t>за содержание общего имущества</t>
    </r>
  </si>
  <si>
    <r>
      <rPr>
        <b/>
        <sz val="10"/>
        <rFont val="Arial"/>
        <family val="2"/>
        <charset val="204"/>
      </rPr>
      <t>для собственников ЖИЛЫХ и НЕЖИЛЫХ (ВСТРОЕННЫХ) помещений многоквартирного</t>
    </r>
  </si>
  <si>
    <r>
      <rPr>
        <b/>
        <sz val="10"/>
        <rFont val="Arial"/>
        <family val="2"/>
        <charset val="204"/>
      </rPr>
      <t>дома, собственников машино-мест</t>
    </r>
  </si>
  <si>
    <r>
      <rPr>
        <b/>
        <sz val="10"/>
        <rFont val="Arial"/>
        <family val="2"/>
        <charset val="204"/>
      </rPr>
      <t>по адресу: ХМАО-ЮГРА, г.Сургут, ул. Университетская, д. 11</t>
    </r>
  </si>
  <si>
    <t>1</t>
  </si>
  <si>
    <t>7</t>
  </si>
  <si>
    <r>
      <rPr>
        <b/>
        <sz val="12"/>
        <rFont val="Arial"/>
        <family val="2"/>
        <charset val="204"/>
      </rPr>
      <t>п/н</t>
    </r>
  </si>
  <si>
    <r>
      <rPr>
        <b/>
        <sz val="12"/>
        <rFont val="Arial"/>
        <family val="2"/>
        <charset val="204"/>
      </rPr>
      <t>Вид услуг</t>
    </r>
  </si>
  <si>
    <t>Тариф (руб./м2)</t>
  </si>
  <si>
    <r>
      <rPr>
        <b/>
        <sz val="12"/>
        <rFont val="Arial"/>
        <family val="2"/>
        <charset val="204"/>
      </rPr>
      <t>Наименование работ, услуг</t>
    </r>
  </si>
  <si>
    <r>
      <rPr>
        <b/>
        <sz val="12"/>
        <rFont val="Arial"/>
        <family val="2"/>
        <charset val="204"/>
      </rPr>
      <t>28,95</t>
    </r>
  </si>
  <si>
    <r>
      <rPr>
        <b/>
        <sz val="12"/>
        <rFont val="Arial"/>
        <family val="2"/>
        <charset val="204"/>
      </rPr>
      <t>в том числе:</t>
    </r>
  </si>
  <si>
    <t>Содержание конструктивных элементов зданий, в т.ч. крыш и подвалов</t>
  </si>
  <si>
    <t>3,08</t>
  </si>
  <si>
    <t>2</t>
  </si>
  <si>
    <t>Содержание мусоропроводов</t>
  </si>
  <si>
    <r>
      <rPr>
        <b/>
        <sz val="12"/>
        <rFont val="Arial"/>
        <family val="2"/>
        <charset val="204"/>
      </rPr>
      <t>1,17</t>
    </r>
  </si>
  <si>
    <t>3</t>
  </si>
  <si>
    <t>Содержание систем вентиляции (дымоудаление)</t>
  </si>
  <si>
    <t>0,14</t>
  </si>
  <si>
    <t>4</t>
  </si>
  <si>
    <t>Содержание индивидуальных тепловых пунктов</t>
  </si>
  <si>
    <t>0,45</t>
  </si>
  <si>
    <t>5</t>
  </si>
  <si>
    <t>Содержание внутридомовых систем отопления, холодного водоснабжения, водоотведения</t>
  </si>
  <si>
    <t>4,17</t>
  </si>
  <si>
    <t>6</t>
  </si>
  <si>
    <t>Содержание электрооборудования (включая телекоммуникационное)</t>
  </si>
  <si>
    <t>0,61</t>
  </si>
  <si>
    <r>
      <rPr>
        <b/>
        <sz val="12"/>
        <rFont val="Arial"/>
        <family val="2"/>
        <charset val="204"/>
      </rPr>
      <t>Содержание коллективных (общедомовых) приборов учета, из них:</t>
    </r>
  </si>
  <si>
    <r>
      <rPr>
        <b/>
        <sz val="12"/>
        <rFont val="Arial"/>
        <family val="2"/>
        <charset val="204"/>
      </rPr>
      <t>0,27</t>
    </r>
  </si>
  <si>
    <t>Холодной воды</t>
  </si>
  <si>
    <t>0,06</t>
  </si>
  <si>
    <t>Тепловой энергии</t>
  </si>
  <si>
    <t>0,17</t>
  </si>
  <si>
    <t>Электрической энергии</t>
  </si>
  <si>
    <t>0,04</t>
  </si>
  <si>
    <t>8</t>
  </si>
  <si>
    <t>Содержание автоматизированных узлов учета</t>
  </si>
  <si>
    <t>0,18</t>
  </si>
  <si>
    <t>9</t>
  </si>
  <si>
    <t>Содержание наружных сетей электроснабжения</t>
  </si>
  <si>
    <t>10</t>
  </si>
  <si>
    <t>Содержание наружных сетей тепловодоснабжения</t>
  </si>
  <si>
    <t>11</t>
  </si>
  <si>
    <t>Содержание и ремонт лифта</t>
  </si>
  <si>
    <t>5,63</t>
  </si>
  <si>
    <t>12</t>
  </si>
  <si>
    <t>Содержание помещений, входящих в состав общего имущества</t>
  </si>
  <si>
    <t>5,52</t>
  </si>
  <si>
    <t>13</t>
  </si>
  <si>
    <t>Уборка придомовой территории ручным способом</t>
  </si>
  <si>
    <t>1,28</t>
  </si>
  <si>
    <t>14</t>
  </si>
  <si>
    <t>Механизированная уборка придомовой территории в холодный период года</t>
  </si>
  <si>
    <t>0,72</t>
  </si>
  <si>
    <t>15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</si>
  <si>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</t>
  </si>
  <si>
    <t>0,38</t>
  </si>
  <si>
    <t>16</t>
  </si>
  <si>
    <t>Организация мест для накопления, накопление отработанных ртутьсодержащих ламп и их передача в спец, организации на утилизацию</t>
  </si>
  <si>
    <t>17</t>
  </si>
  <si>
    <t>Содержание системы автоматической пожарной сигнализации и электрических систем дымоудаления</t>
  </si>
  <si>
    <t>0,81</t>
  </si>
  <si>
    <t>18</t>
  </si>
  <si>
    <t>Осуществление аварийно-диспетчерского обслуживания</t>
  </si>
  <si>
    <t>1,11</t>
  </si>
  <si>
    <t>19</t>
  </si>
  <si>
    <t>Осуществление деятельности по управлению многоквартирным домом</t>
  </si>
  <si>
    <t>2,94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</si>
</sst>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0"/>
      <name val="Arial"/>
    </font>
    <font>
      <b/>
      <sz val="10"/>
      <name val="Arial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5"/>
      <name val="Arial"/>
      <family val="2"/>
      <charset val="204"/>
    </font>
    <font>
      <b/>
      <u/>
      <sz val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3" xfId="0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5" fillId="0" borderId="1" xfId="0" applyFont="1" applyBorder="1"/>
    <xf numFmtId="0" fontId="5" fillId="0" borderId="15" xfId="0" applyFont="1" applyBorder="1"/>
    <xf numFmtId="0" fontId="5" fillId="0" borderId="12" xfId="0" applyFont="1" applyBorder="1"/>
    <xf numFmtId="0" fontId="5" fillId="0" borderId="5" xfId="0" applyFont="1" applyBorder="1"/>
    <xf numFmtId="0" fontId="5" fillId="0" borderId="16" xfId="0" applyFont="1" applyBorder="1"/>
    <xf numFmtId="0" fontId="5" fillId="0" borderId="17" xfId="0" applyFont="1" applyBorder="1"/>
    <xf numFmtId="0" fontId="0" fillId="0" borderId="14" xfId="0" applyBorder="1"/>
    <xf numFmtId="0" fontId="0" fillId="0" borderId="15" xfId="0" applyBorder="1"/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8" borderId="13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4" borderId="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inden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indent="2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/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21" xfId="0" applyFont="1" applyBorder="1"/>
    <xf numFmtId="0" fontId="7" fillId="0" borderId="20" xfId="0" applyFont="1" applyBorder="1" applyAlignment="1">
      <alignment horizontal="left" vertical="top" indent="1"/>
    </xf>
    <xf numFmtId="0" fontId="7" fillId="0" borderId="12" xfId="0" applyFont="1" applyBorder="1" applyAlignment="1">
      <alignment horizontal="center"/>
    </xf>
    <xf numFmtId="164" fontId="7" fillId="0" borderId="19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2" fontId="7" fillId="0" borderId="1" xfId="0" applyNumberFormat="1" applyFont="1" applyBorder="1"/>
    <xf numFmtId="164" fontId="8" fillId="0" borderId="2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 indent="2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2" fontId="7" fillId="10" borderId="8" xfId="0" applyNumberFormat="1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/>
    </xf>
    <xf numFmtId="2" fontId="7" fillId="0" borderId="13" xfId="0" applyNumberFormat="1" applyFont="1" applyBorder="1"/>
    <xf numFmtId="2" fontId="7" fillId="10" borderId="9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2" fontId="8" fillId="10" borderId="9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indent="3"/>
    </xf>
    <xf numFmtId="2" fontId="7" fillId="2" borderId="9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2" fontId="7" fillId="0" borderId="7" xfId="0" applyNumberFormat="1" applyFont="1" applyBorder="1" applyAlignment="1">
      <alignment horizontal="center" vertical="center"/>
    </xf>
    <xf numFmtId="2" fontId="7" fillId="10" borderId="10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/>
    <xf numFmtId="164" fontId="8" fillId="0" borderId="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abSelected="1" view="pageBreakPreview" zoomScaleNormal="100" zoomScaleSheetLayoutView="100" workbookViewId="0">
      <selection activeCell="F6" sqref="F6"/>
    </sheetView>
  </sheetViews>
  <sheetFormatPr defaultRowHeight="12.75" x14ac:dyDescent="0.2"/>
  <cols>
    <col min="1" max="1" width="9.7109375" bestFit="1" customWidth="1"/>
    <col min="2" max="2" width="97"/>
    <col min="3" max="3" width="0" hidden="1" customWidth="1"/>
    <col min="4" max="4" width="10.85546875" hidden="1" customWidth="1"/>
    <col min="5" max="5" width="0" hidden="1" customWidth="1"/>
    <col min="6" max="6" width="10.5703125" customWidth="1"/>
    <col min="7" max="8" width="5.7109375" hidden="1" customWidth="1"/>
    <col min="9" max="9" width="8.7109375" hidden="1" customWidth="1"/>
    <col min="10" max="11" width="5.7109375" hidden="1" customWidth="1"/>
    <col min="12" max="12" width="8.7109375" hidden="1" customWidth="1"/>
    <col min="13" max="13" width="4.7109375" hidden="1" customWidth="1"/>
    <col min="14" max="14" width="8.7109375" hidden="1" customWidth="1"/>
    <col min="15" max="15" width="0" hidden="1" customWidth="1"/>
    <col min="16" max="16" width="4.7109375" hidden="1" customWidth="1"/>
    <col min="17" max="17" width="5.7109375" hidden="1" customWidth="1"/>
    <col min="18" max="18" width="8.7109375" hidden="1" customWidth="1"/>
    <col min="19" max="20" width="4.7109375" hidden="1" customWidth="1"/>
    <col min="21" max="21" width="8.7109375" hidden="1" customWidth="1"/>
    <col min="22" max="22" width="4.7109375" hidden="1" customWidth="1"/>
    <col min="23" max="23" width="8.7109375" hidden="1" customWidth="1"/>
  </cols>
  <sheetData>
    <row r="1" spans="1:23" ht="30" customHeight="1" thickBot="1" x14ac:dyDescent="0.25">
      <c r="A1" s="41"/>
      <c r="B1" s="94" t="s">
        <v>29</v>
      </c>
      <c r="C1" s="8"/>
      <c r="D1" s="8"/>
      <c r="E1" s="8"/>
      <c r="F1" s="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5"/>
    </row>
    <row r="2" spans="1:23" ht="13.5" thickBot="1" x14ac:dyDescent="0.25">
      <c r="A2" s="42" t="s">
        <v>30</v>
      </c>
      <c r="B2" s="42"/>
      <c r="C2" s="8"/>
      <c r="D2" s="8"/>
      <c r="E2" s="8"/>
      <c r="F2" s="8"/>
      <c r="G2" s="21" t="s">
        <v>19</v>
      </c>
      <c r="H2" s="21"/>
      <c r="I2" s="21"/>
      <c r="J2" s="21"/>
      <c r="K2" s="21"/>
      <c r="L2" s="21"/>
      <c r="M2" s="21"/>
      <c r="N2" s="22"/>
      <c r="O2" s="8"/>
      <c r="P2" s="20" t="s">
        <v>23</v>
      </c>
      <c r="Q2" s="21"/>
      <c r="R2" s="21"/>
      <c r="S2" s="21"/>
      <c r="T2" s="21"/>
      <c r="U2" s="21"/>
      <c r="V2" s="21"/>
      <c r="W2" s="22"/>
    </row>
    <row r="3" spans="1:23" ht="13.5" thickBot="1" x14ac:dyDescent="0.25">
      <c r="A3" s="41"/>
      <c r="B3" s="41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10"/>
      <c r="O3" s="8"/>
      <c r="P3" s="11"/>
      <c r="Q3" s="9"/>
      <c r="R3" s="9"/>
      <c r="S3" s="9"/>
      <c r="T3" s="9"/>
      <c r="U3" s="9"/>
      <c r="V3" s="9"/>
      <c r="W3" s="10"/>
    </row>
    <row r="4" spans="1:23" ht="13.5" thickBot="1" x14ac:dyDescent="0.25">
      <c r="A4" s="42" t="s">
        <v>31</v>
      </c>
      <c r="B4" s="42"/>
      <c r="C4" s="8"/>
      <c r="D4" s="8"/>
      <c r="E4" s="8"/>
      <c r="F4" s="8"/>
      <c r="G4" s="40" t="s">
        <v>5</v>
      </c>
      <c r="H4" s="1" t="s">
        <v>0</v>
      </c>
      <c r="I4" s="2">
        <v>237943.11</v>
      </c>
      <c r="J4" s="1" t="s">
        <v>1</v>
      </c>
      <c r="K4" s="1" t="s">
        <v>2</v>
      </c>
      <c r="L4" s="2">
        <v>22</v>
      </c>
      <c r="M4" s="23" t="s">
        <v>6</v>
      </c>
      <c r="N4" s="24">
        <f>(I4*L4)/(I5*L5)</f>
        <v>5.349012527897437</v>
      </c>
      <c r="O4" s="8"/>
      <c r="P4" s="23" t="s">
        <v>5</v>
      </c>
      <c r="Q4" s="1" t="s">
        <v>0</v>
      </c>
      <c r="R4" s="2">
        <v>16.84</v>
      </c>
      <c r="S4" s="1" t="s">
        <v>1</v>
      </c>
      <c r="T4" s="1" t="s">
        <v>2</v>
      </c>
      <c r="U4" s="2">
        <v>16101</v>
      </c>
      <c r="V4" s="23" t="s">
        <v>6</v>
      </c>
      <c r="W4" s="24">
        <f>(R4*U4)*7/(R5*U5)</f>
        <v>1.9394151228173908</v>
      </c>
    </row>
    <row r="5" spans="1:23" ht="13.5" thickBot="1" x14ac:dyDescent="0.25">
      <c r="A5" s="41"/>
      <c r="B5" s="41"/>
      <c r="C5" s="8"/>
      <c r="D5" s="8"/>
      <c r="E5" s="8"/>
      <c r="F5" s="8"/>
      <c r="G5" s="40"/>
      <c r="H5" s="4" t="s">
        <v>4</v>
      </c>
      <c r="I5" s="2">
        <v>81553.19</v>
      </c>
      <c r="J5" s="5" t="s">
        <v>1</v>
      </c>
      <c r="K5" s="5" t="s">
        <v>3</v>
      </c>
      <c r="L5" s="2">
        <v>12</v>
      </c>
      <c r="M5" s="23"/>
      <c r="N5" s="24"/>
      <c r="O5" s="8"/>
      <c r="P5" s="23"/>
      <c r="Q5" s="4" t="s">
        <v>4</v>
      </c>
      <c r="R5" s="2">
        <v>81553.19</v>
      </c>
      <c r="S5" s="5" t="s">
        <v>1</v>
      </c>
      <c r="T5" s="5" t="s">
        <v>3</v>
      </c>
      <c r="U5" s="2">
        <v>12</v>
      </c>
      <c r="V5" s="23"/>
      <c r="W5" s="24"/>
    </row>
    <row r="6" spans="1:23" ht="13.5" thickBot="1" x14ac:dyDescent="0.25">
      <c r="A6" s="42" t="s">
        <v>32</v>
      </c>
      <c r="B6" s="42"/>
      <c r="C6" s="8"/>
      <c r="D6" s="8"/>
      <c r="E6" s="8"/>
      <c r="F6" s="8"/>
      <c r="G6" s="13"/>
      <c r="H6" s="13"/>
      <c r="I6" s="13"/>
      <c r="J6" s="13"/>
      <c r="K6" s="13"/>
      <c r="L6" s="13"/>
      <c r="M6" s="13"/>
      <c r="N6" s="14"/>
      <c r="O6" s="8"/>
      <c r="P6" s="12"/>
      <c r="Q6" s="13"/>
      <c r="R6" s="13"/>
      <c r="S6" s="13"/>
      <c r="T6" s="13"/>
      <c r="U6" s="13"/>
      <c r="V6" s="13"/>
      <c r="W6" s="14"/>
    </row>
    <row r="7" spans="1:23" x14ac:dyDescent="0.2">
      <c r="A7" s="42" t="s">
        <v>33</v>
      </c>
      <c r="B7" s="4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6"/>
    </row>
    <row r="8" spans="1:23" x14ac:dyDescent="0.2">
      <c r="A8" s="41"/>
      <c r="B8" s="4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6"/>
    </row>
    <row r="9" spans="1:23" ht="13.5" thickBot="1" x14ac:dyDescent="0.25">
      <c r="A9" s="63" t="s">
        <v>24</v>
      </c>
      <c r="B9" s="4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6"/>
    </row>
    <row r="10" spans="1:23" x14ac:dyDescent="0.2">
      <c r="A10" s="63"/>
      <c r="B10" s="42"/>
      <c r="C10" s="8"/>
      <c r="D10" s="8"/>
      <c r="E10" s="8"/>
      <c r="F10" s="8"/>
      <c r="G10" s="38" t="s">
        <v>7</v>
      </c>
      <c r="H10" s="38"/>
      <c r="I10" s="38"/>
      <c r="J10" s="38"/>
      <c r="K10" s="38"/>
      <c r="L10" s="38"/>
      <c r="M10" s="38"/>
      <c r="N10" s="39"/>
      <c r="O10" s="8"/>
      <c r="P10" s="37" t="s">
        <v>13</v>
      </c>
      <c r="Q10" s="38"/>
      <c r="R10" s="38"/>
      <c r="S10" s="38"/>
      <c r="T10" s="38"/>
      <c r="U10" s="38"/>
      <c r="V10" s="38"/>
      <c r="W10" s="39"/>
    </row>
    <row r="11" spans="1:23" ht="13.5" thickBot="1" x14ac:dyDescent="0.25">
      <c r="A11" s="41"/>
      <c r="B11" s="41"/>
      <c r="C11" s="8"/>
      <c r="D11" s="8"/>
      <c r="E11" s="8"/>
      <c r="F11" s="8"/>
      <c r="G11" s="9"/>
      <c r="H11" s="9"/>
      <c r="I11" s="9"/>
      <c r="J11" s="9"/>
      <c r="K11" s="9"/>
      <c r="L11" s="9"/>
      <c r="M11" s="9"/>
      <c r="N11" s="10"/>
      <c r="O11" s="8"/>
      <c r="P11" s="11"/>
      <c r="Q11" s="9"/>
      <c r="R11" s="9"/>
      <c r="S11" s="9"/>
      <c r="T11" s="9"/>
      <c r="U11" s="9"/>
      <c r="V11" s="9"/>
      <c r="W11" s="10"/>
    </row>
    <row r="12" spans="1:23" ht="16.5" thickBot="1" x14ac:dyDescent="0.25">
      <c r="A12" s="95" t="s">
        <v>27</v>
      </c>
      <c r="B12" s="96"/>
      <c r="C12" s="8"/>
      <c r="D12" s="8"/>
      <c r="E12" s="8"/>
      <c r="F12" s="8"/>
      <c r="G12" s="40" t="s">
        <v>5</v>
      </c>
      <c r="H12" s="1" t="s">
        <v>0</v>
      </c>
      <c r="I12" s="2">
        <v>154770.75</v>
      </c>
      <c r="J12" s="1" t="s">
        <v>1</v>
      </c>
      <c r="K12" s="1" t="s">
        <v>2</v>
      </c>
      <c r="L12" s="2">
        <v>3</v>
      </c>
      <c r="M12" s="23" t="s">
        <v>6</v>
      </c>
      <c r="N12" s="24">
        <f>(I12*L12)/(I13*L13)</f>
        <v>0.47444725951247274</v>
      </c>
      <c r="O12" s="8"/>
      <c r="P12" s="23" t="s">
        <v>5</v>
      </c>
      <c r="Q12" s="1" t="s">
        <v>0</v>
      </c>
      <c r="R12" s="2">
        <v>49582.01</v>
      </c>
      <c r="S12" s="1" t="s">
        <v>1</v>
      </c>
      <c r="T12" s="1" t="s">
        <v>2</v>
      </c>
      <c r="U12" s="2">
        <v>9</v>
      </c>
      <c r="V12" s="23" t="s">
        <v>6</v>
      </c>
      <c r="W12" s="24">
        <f>(R12*U12)/(R13*U13)</f>
        <v>0.45597857668105934</v>
      </c>
    </row>
    <row r="13" spans="1:23" ht="15.75" thickBot="1" x14ac:dyDescent="0.25">
      <c r="A13" s="97"/>
      <c r="B13" s="97"/>
      <c r="C13" s="19" t="s">
        <v>26</v>
      </c>
      <c r="D13" s="8"/>
      <c r="E13" s="8"/>
      <c r="F13" s="8"/>
      <c r="G13" s="40"/>
      <c r="H13" s="4" t="s">
        <v>4</v>
      </c>
      <c r="I13" s="2">
        <v>81553.19</v>
      </c>
      <c r="J13" s="5" t="s">
        <v>1</v>
      </c>
      <c r="K13" s="5" t="s">
        <v>3</v>
      </c>
      <c r="L13" s="2">
        <v>12</v>
      </c>
      <c r="M13" s="23"/>
      <c r="N13" s="24"/>
      <c r="O13" s="8"/>
      <c r="P13" s="23"/>
      <c r="Q13" s="4" t="s">
        <v>4</v>
      </c>
      <c r="R13" s="2">
        <v>81553.19</v>
      </c>
      <c r="S13" s="5" t="s">
        <v>1</v>
      </c>
      <c r="T13" s="5" t="s">
        <v>3</v>
      </c>
      <c r="U13" s="2">
        <v>12</v>
      </c>
      <c r="V13" s="23"/>
      <c r="W13" s="24"/>
    </row>
    <row r="14" spans="1:23" ht="48" thickBot="1" x14ac:dyDescent="0.25">
      <c r="A14" s="64" t="s">
        <v>36</v>
      </c>
      <c r="B14" s="65" t="s">
        <v>37</v>
      </c>
      <c r="C14" s="66" t="s">
        <v>38</v>
      </c>
      <c r="D14" s="67" t="s">
        <v>25</v>
      </c>
      <c r="E14" s="67"/>
      <c r="F14" s="93" t="s">
        <v>28</v>
      </c>
      <c r="G14" s="13"/>
      <c r="H14" s="13"/>
      <c r="I14" s="13"/>
      <c r="J14" s="13"/>
      <c r="K14" s="13"/>
      <c r="L14" s="13"/>
      <c r="M14" s="13"/>
      <c r="N14" s="14"/>
      <c r="O14" s="8"/>
      <c r="P14" s="12"/>
      <c r="Q14" s="13"/>
      <c r="R14" s="13"/>
      <c r="S14" s="13"/>
      <c r="T14" s="13"/>
      <c r="U14" s="13"/>
      <c r="V14" s="13"/>
      <c r="W14" s="14"/>
    </row>
    <row r="15" spans="1:23" ht="16.5" thickBot="1" x14ac:dyDescent="0.3">
      <c r="A15" s="68"/>
      <c r="B15" s="69" t="s">
        <v>39</v>
      </c>
      <c r="C15" s="70">
        <f>C17+C18+C19+C20+C21+C22+C24+C25+C26+C27+C28+C29+C30+C31+C32+C33+C34+C35+C36+C37+C38</f>
        <v>31.95305075415607</v>
      </c>
      <c r="D15" s="71" t="s">
        <v>40</v>
      </c>
      <c r="E15" s="72">
        <f>C15-D15</f>
        <v>3.0030507541560709</v>
      </c>
      <c r="F15" s="73">
        <f>C15*1.05</f>
        <v>33.550703291863876</v>
      </c>
      <c r="G15" s="34" t="s">
        <v>8</v>
      </c>
      <c r="H15" s="34"/>
      <c r="I15" s="34"/>
      <c r="J15" s="34"/>
      <c r="K15" s="34"/>
      <c r="L15" s="34"/>
      <c r="M15" s="34"/>
      <c r="N15" s="35"/>
      <c r="O15" s="8"/>
      <c r="P15" s="33" t="s">
        <v>14</v>
      </c>
      <c r="Q15" s="34"/>
      <c r="R15" s="34"/>
      <c r="S15" s="34"/>
      <c r="T15" s="34"/>
      <c r="U15" s="34"/>
      <c r="V15" s="34"/>
      <c r="W15" s="35"/>
    </row>
    <row r="16" spans="1:23" ht="16.5" thickBot="1" x14ac:dyDescent="0.3">
      <c r="A16" s="68"/>
      <c r="B16" s="69" t="s">
        <v>41</v>
      </c>
      <c r="C16" s="74"/>
      <c r="D16" s="75"/>
      <c r="E16" s="72"/>
      <c r="F16" s="73"/>
      <c r="G16" s="9"/>
      <c r="H16" s="9"/>
      <c r="I16" s="9"/>
      <c r="J16" s="9"/>
      <c r="K16" s="9"/>
      <c r="L16" s="9"/>
      <c r="M16" s="9"/>
      <c r="N16" s="10"/>
      <c r="O16" s="8"/>
      <c r="P16" s="11"/>
      <c r="Q16" s="9"/>
      <c r="R16" s="9"/>
      <c r="S16" s="9"/>
      <c r="T16" s="9"/>
      <c r="U16" s="9"/>
      <c r="V16" s="9"/>
      <c r="W16" s="10"/>
    </row>
    <row r="17" spans="1:23" ht="16.5" thickBot="1" x14ac:dyDescent="0.25">
      <c r="A17" s="76" t="s">
        <v>34</v>
      </c>
      <c r="B17" s="77" t="s">
        <v>42</v>
      </c>
      <c r="C17" s="78">
        <v>2.42</v>
      </c>
      <c r="D17" s="79" t="s">
        <v>43</v>
      </c>
      <c r="E17" s="80">
        <f t="shared" ref="E17:E38" si="0">C17-D17</f>
        <v>-0.66000000000000014</v>
      </c>
      <c r="F17" s="91">
        <f t="shared" ref="F17:F38" si="1">C17*1.05</f>
        <v>2.5409999999999999</v>
      </c>
      <c r="G17" s="40" t="s">
        <v>5</v>
      </c>
      <c r="H17" s="1" t="s">
        <v>0</v>
      </c>
      <c r="I17" s="2">
        <v>15.63</v>
      </c>
      <c r="J17" s="1" t="s">
        <v>1</v>
      </c>
      <c r="K17" s="1" t="s">
        <v>2</v>
      </c>
      <c r="L17" s="2">
        <v>146</v>
      </c>
      <c r="M17" s="23" t="s">
        <v>6</v>
      </c>
      <c r="N17" s="24">
        <f>(I17*L17)/(I18*L18)</f>
        <v>2.3317910678907839E-3</v>
      </c>
      <c r="O17" s="8"/>
      <c r="P17" s="23" t="s">
        <v>5</v>
      </c>
      <c r="Q17" s="1" t="s">
        <v>0</v>
      </c>
      <c r="R17" s="2"/>
      <c r="S17" s="1" t="s">
        <v>1</v>
      </c>
      <c r="T17" s="1" t="s">
        <v>2</v>
      </c>
      <c r="U17" s="2"/>
      <c r="V17" s="23" t="s">
        <v>6</v>
      </c>
      <c r="W17" s="24">
        <f>(R17*U17)/(R18*U18)</f>
        <v>0</v>
      </c>
    </row>
    <row r="18" spans="1:23" ht="16.5" thickBot="1" x14ac:dyDescent="0.3">
      <c r="A18" s="76" t="s">
        <v>44</v>
      </c>
      <c r="B18" s="77" t="s">
        <v>45</v>
      </c>
      <c r="C18" s="81">
        <v>1.69</v>
      </c>
      <c r="D18" s="79" t="s">
        <v>46</v>
      </c>
      <c r="E18" s="72">
        <f t="shared" si="0"/>
        <v>0.52</v>
      </c>
      <c r="F18" s="91">
        <f t="shared" si="1"/>
        <v>1.7745</v>
      </c>
      <c r="G18" s="40"/>
      <c r="H18" s="4" t="s">
        <v>4</v>
      </c>
      <c r="I18" s="2">
        <v>81553.19</v>
      </c>
      <c r="J18" s="5" t="s">
        <v>1</v>
      </c>
      <c r="K18" s="5" t="s">
        <v>3</v>
      </c>
      <c r="L18" s="2">
        <v>12</v>
      </c>
      <c r="M18" s="23"/>
      <c r="N18" s="24"/>
      <c r="O18" s="8"/>
      <c r="P18" s="23"/>
      <c r="Q18" s="4" t="s">
        <v>4</v>
      </c>
      <c r="R18" s="2">
        <v>81553.19</v>
      </c>
      <c r="S18" s="5" t="s">
        <v>1</v>
      </c>
      <c r="T18" s="5" t="s">
        <v>3</v>
      </c>
      <c r="U18" s="2">
        <v>12</v>
      </c>
      <c r="V18" s="23"/>
      <c r="W18" s="24"/>
    </row>
    <row r="19" spans="1:23" ht="16.5" thickBot="1" x14ac:dyDescent="0.25">
      <c r="A19" s="76" t="s">
        <v>47</v>
      </c>
      <c r="B19" s="77" t="s">
        <v>48</v>
      </c>
      <c r="C19" s="81">
        <v>0.18</v>
      </c>
      <c r="D19" s="79" t="s">
        <v>49</v>
      </c>
      <c r="E19" s="72">
        <f t="shared" si="0"/>
        <v>3.999999999999998E-2</v>
      </c>
      <c r="F19" s="91">
        <f t="shared" si="1"/>
        <v>0.189</v>
      </c>
      <c r="G19" s="13"/>
      <c r="H19" s="13"/>
      <c r="I19" s="13"/>
      <c r="J19" s="13"/>
      <c r="K19" s="13"/>
      <c r="L19" s="13"/>
      <c r="M19" s="13"/>
      <c r="N19" s="14"/>
      <c r="O19" s="8"/>
      <c r="P19" s="12"/>
      <c r="Q19" s="13"/>
      <c r="R19" s="13"/>
      <c r="S19" s="13"/>
      <c r="T19" s="13"/>
      <c r="U19" s="13"/>
      <c r="V19" s="13"/>
      <c r="W19" s="14"/>
    </row>
    <row r="20" spans="1:23" ht="16.5" thickBot="1" x14ac:dyDescent="0.25">
      <c r="A20" s="76" t="s">
        <v>50</v>
      </c>
      <c r="B20" s="77" t="s">
        <v>51</v>
      </c>
      <c r="C20" s="81">
        <f>N12</f>
        <v>0.47444725951247274</v>
      </c>
      <c r="D20" s="79" t="s">
        <v>52</v>
      </c>
      <c r="E20" s="72">
        <f t="shared" si="0"/>
        <v>2.444725951247273E-2</v>
      </c>
      <c r="F20" s="91">
        <f t="shared" si="1"/>
        <v>0.49816962248809638</v>
      </c>
      <c r="G20" s="31" t="s">
        <v>9</v>
      </c>
      <c r="H20" s="31"/>
      <c r="I20" s="31"/>
      <c r="J20" s="31"/>
      <c r="K20" s="31"/>
      <c r="L20" s="31"/>
      <c r="M20" s="31"/>
      <c r="N20" s="32"/>
      <c r="O20" s="8"/>
      <c r="P20" s="30" t="s">
        <v>12</v>
      </c>
      <c r="Q20" s="31"/>
      <c r="R20" s="31"/>
      <c r="S20" s="31"/>
      <c r="T20" s="31"/>
      <c r="U20" s="31"/>
      <c r="V20" s="31"/>
      <c r="W20" s="32"/>
    </row>
    <row r="21" spans="1:23" ht="30.75" thickBot="1" x14ac:dyDescent="0.25">
      <c r="A21" s="82" t="s">
        <v>53</v>
      </c>
      <c r="B21" s="83" t="s">
        <v>54</v>
      </c>
      <c r="C21" s="81">
        <v>4.2300000000000004</v>
      </c>
      <c r="D21" s="79" t="s">
        <v>55</v>
      </c>
      <c r="E21" s="72">
        <f t="shared" si="0"/>
        <v>6.0000000000000497E-2</v>
      </c>
      <c r="F21" s="91">
        <f t="shared" si="1"/>
        <v>4.4415000000000004</v>
      </c>
      <c r="G21" s="9"/>
      <c r="H21" s="9"/>
      <c r="I21" s="9"/>
      <c r="J21" s="9"/>
      <c r="K21" s="9"/>
      <c r="L21" s="9"/>
      <c r="M21" s="9"/>
      <c r="N21" s="10"/>
      <c r="O21" s="8"/>
      <c r="P21" s="11"/>
      <c r="Q21" s="9"/>
      <c r="R21" s="9"/>
      <c r="S21" s="9"/>
      <c r="T21" s="9"/>
      <c r="U21" s="9"/>
      <c r="V21" s="9"/>
      <c r="W21" s="10"/>
    </row>
    <row r="22" spans="1:23" ht="16.5" thickBot="1" x14ac:dyDescent="0.25">
      <c r="A22" s="76" t="s">
        <v>56</v>
      </c>
      <c r="B22" s="77" t="s">
        <v>57</v>
      </c>
      <c r="C22" s="81">
        <v>0.62</v>
      </c>
      <c r="D22" s="79" t="s">
        <v>58</v>
      </c>
      <c r="E22" s="72">
        <f t="shared" si="0"/>
        <v>1.0000000000000009E-2</v>
      </c>
      <c r="F22" s="91">
        <f t="shared" si="1"/>
        <v>0.65100000000000002</v>
      </c>
      <c r="G22" s="40" t="s">
        <v>5</v>
      </c>
      <c r="H22" s="1" t="s">
        <v>0</v>
      </c>
      <c r="I22" s="2">
        <v>13.6</v>
      </c>
      <c r="J22" s="1" t="s">
        <v>1</v>
      </c>
      <c r="K22" s="1" t="s">
        <v>2</v>
      </c>
      <c r="L22" s="2">
        <v>146</v>
      </c>
      <c r="M22" s="23" t="s">
        <v>6</v>
      </c>
      <c r="N22" s="24">
        <f>(I22*L22)/(I23*L23)</f>
        <v>2.0289416841532092E-3</v>
      </c>
      <c r="O22" s="8"/>
      <c r="P22" s="23" t="s">
        <v>5</v>
      </c>
      <c r="Q22" s="1" t="s">
        <v>0</v>
      </c>
      <c r="R22" s="2">
        <v>3607.1</v>
      </c>
      <c r="S22" s="1" t="s">
        <v>1</v>
      </c>
      <c r="T22" s="1" t="s">
        <v>2</v>
      </c>
      <c r="U22" s="2">
        <v>3</v>
      </c>
      <c r="V22" s="23" t="s">
        <v>6</v>
      </c>
      <c r="W22" s="24">
        <f>(R22*U22)/(R23*U23)</f>
        <v>1.1057507376474174E-2</v>
      </c>
    </row>
    <row r="23" spans="1:23" ht="16.5" thickBot="1" x14ac:dyDescent="0.3">
      <c r="A23" s="76" t="s">
        <v>35</v>
      </c>
      <c r="B23" s="77" t="s">
        <v>59</v>
      </c>
      <c r="C23" s="84">
        <f>C24+C25+C26</f>
        <v>0.75522448396357444</v>
      </c>
      <c r="D23" s="79" t="s">
        <v>60</v>
      </c>
      <c r="E23" s="72">
        <f t="shared" si="0"/>
        <v>0.48522448396357443</v>
      </c>
      <c r="F23" s="91">
        <f t="shared" si="1"/>
        <v>0.79298570816175318</v>
      </c>
      <c r="G23" s="40"/>
      <c r="H23" s="4" t="s">
        <v>4</v>
      </c>
      <c r="I23" s="2">
        <v>81553.19</v>
      </c>
      <c r="J23" s="5" t="s">
        <v>1</v>
      </c>
      <c r="K23" s="5" t="s">
        <v>3</v>
      </c>
      <c r="L23" s="2">
        <v>12</v>
      </c>
      <c r="M23" s="23"/>
      <c r="N23" s="24"/>
      <c r="O23" s="8"/>
      <c r="P23" s="23"/>
      <c r="Q23" s="4" t="s">
        <v>4</v>
      </c>
      <c r="R23" s="2">
        <v>81553.19</v>
      </c>
      <c r="S23" s="5" t="s">
        <v>1</v>
      </c>
      <c r="T23" s="5" t="s">
        <v>3</v>
      </c>
      <c r="U23" s="2">
        <v>12</v>
      </c>
      <c r="V23" s="23"/>
      <c r="W23" s="24"/>
    </row>
    <row r="24" spans="1:23" ht="16.5" thickBot="1" x14ac:dyDescent="0.25">
      <c r="A24" s="76" t="s">
        <v>20</v>
      </c>
      <c r="B24" s="85" t="s">
        <v>61</v>
      </c>
      <c r="C24" s="81">
        <f>W22</f>
        <v>1.1057507376474174E-2</v>
      </c>
      <c r="D24" s="79" t="s">
        <v>62</v>
      </c>
      <c r="E24" s="72">
        <f t="shared" si="0"/>
        <v>-4.8942492623525825E-2</v>
      </c>
      <c r="F24" s="91">
        <f t="shared" si="1"/>
        <v>1.1610382745297883E-2</v>
      </c>
      <c r="G24" s="13"/>
      <c r="H24" s="13"/>
      <c r="I24" s="13"/>
      <c r="J24" s="13"/>
      <c r="K24" s="13"/>
      <c r="L24" s="13"/>
      <c r="M24" s="13"/>
      <c r="N24" s="14"/>
      <c r="O24" s="8"/>
      <c r="P24" s="12"/>
      <c r="Q24" s="13"/>
      <c r="R24" s="13"/>
      <c r="S24" s="13"/>
      <c r="T24" s="13"/>
      <c r="U24" s="13"/>
      <c r="V24" s="13"/>
      <c r="W24" s="14"/>
    </row>
    <row r="25" spans="1:23" ht="16.5" thickBot="1" x14ac:dyDescent="0.25">
      <c r="A25" s="76" t="s">
        <v>21</v>
      </c>
      <c r="B25" s="85" t="s">
        <v>63</v>
      </c>
      <c r="C25" s="81">
        <f>W12</f>
        <v>0.45597857668105934</v>
      </c>
      <c r="D25" s="79" t="s">
        <v>64</v>
      </c>
      <c r="E25" s="72">
        <f t="shared" si="0"/>
        <v>0.2859785766810593</v>
      </c>
      <c r="F25" s="91">
        <f t="shared" si="1"/>
        <v>0.47877750551511233</v>
      </c>
      <c r="G25" s="25" t="s">
        <v>10</v>
      </c>
      <c r="H25" s="25"/>
      <c r="I25" s="25"/>
      <c r="J25" s="25"/>
      <c r="K25" s="25"/>
      <c r="L25" s="25"/>
      <c r="M25" s="25"/>
      <c r="N25" s="26"/>
      <c r="O25" s="8"/>
      <c r="P25" s="27" t="s">
        <v>15</v>
      </c>
      <c r="Q25" s="28"/>
      <c r="R25" s="28"/>
      <c r="S25" s="28"/>
      <c r="T25" s="28"/>
      <c r="U25" s="28"/>
      <c r="V25" s="28"/>
      <c r="W25" s="29"/>
    </row>
    <row r="26" spans="1:23" ht="16.5" thickBot="1" x14ac:dyDescent="0.25">
      <c r="A26" s="76" t="s">
        <v>22</v>
      </c>
      <c r="B26" s="85" t="s">
        <v>65</v>
      </c>
      <c r="C26" s="81">
        <f>W27</f>
        <v>0.28818839990604089</v>
      </c>
      <c r="D26" s="79" t="s">
        <v>66</v>
      </c>
      <c r="E26" s="72">
        <f t="shared" si="0"/>
        <v>0.24818839990604089</v>
      </c>
      <c r="F26" s="91">
        <f t="shared" si="1"/>
        <v>0.30259781990134293</v>
      </c>
      <c r="G26" s="9"/>
      <c r="H26" s="9"/>
      <c r="I26" s="9"/>
      <c r="J26" s="9"/>
      <c r="K26" s="9"/>
      <c r="L26" s="9"/>
      <c r="M26" s="9"/>
      <c r="N26" s="10"/>
      <c r="O26" s="8"/>
      <c r="P26" s="11"/>
      <c r="Q26" s="9"/>
      <c r="R26" s="9"/>
      <c r="S26" s="9"/>
      <c r="T26" s="9"/>
      <c r="U26" s="9"/>
      <c r="V26" s="9"/>
      <c r="W26" s="10"/>
    </row>
    <row r="27" spans="1:23" ht="16.5" thickBot="1" x14ac:dyDescent="0.25">
      <c r="A27" s="76" t="s">
        <v>67</v>
      </c>
      <c r="B27" s="77" t="s">
        <v>68</v>
      </c>
      <c r="C27" s="81">
        <f>N32</f>
        <v>0.55025555509641422</v>
      </c>
      <c r="D27" s="79" t="s">
        <v>69</v>
      </c>
      <c r="E27" s="72">
        <f t="shared" si="0"/>
        <v>0.37025555509641422</v>
      </c>
      <c r="F27" s="91">
        <f t="shared" si="1"/>
        <v>0.57776833285123497</v>
      </c>
      <c r="G27" s="40" t="s">
        <v>5</v>
      </c>
      <c r="H27" s="1" t="s">
        <v>0</v>
      </c>
      <c r="I27" s="2">
        <v>13.6</v>
      </c>
      <c r="J27" s="1" t="s">
        <v>1</v>
      </c>
      <c r="K27" s="1" t="s">
        <v>2</v>
      </c>
      <c r="L27" s="2">
        <v>245.1</v>
      </c>
      <c r="M27" s="23" t="s">
        <v>6</v>
      </c>
      <c r="N27" s="24">
        <f>(I27*L27)/(I28*L28)</f>
        <v>3.4061205944243256E-3</v>
      </c>
      <c r="O27" s="8"/>
      <c r="P27" s="23" t="s">
        <v>5</v>
      </c>
      <c r="Q27" s="1" t="s">
        <v>0</v>
      </c>
      <c r="R27" s="2">
        <v>3710.95</v>
      </c>
      <c r="S27" s="1" t="s">
        <v>1</v>
      </c>
      <c r="T27" s="1" t="s">
        <v>2</v>
      </c>
      <c r="U27" s="2">
        <v>76</v>
      </c>
      <c r="V27" s="23" t="s">
        <v>6</v>
      </c>
      <c r="W27" s="24">
        <f>(R27*U27)/(R28*U28)</f>
        <v>0.28818839990604089</v>
      </c>
    </row>
    <row r="28" spans="1:23" ht="16.5" thickBot="1" x14ac:dyDescent="0.25">
      <c r="A28" s="76" t="s">
        <v>70</v>
      </c>
      <c r="B28" s="77" t="s">
        <v>71</v>
      </c>
      <c r="C28" s="81">
        <f>W32</f>
        <v>1.6928951522313229E-2</v>
      </c>
      <c r="D28" s="79" t="s">
        <v>64</v>
      </c>
      <c r="E28" s="72">
        <f t="shared" si="0"/>
        <v>-0.15307104847768679</v>
      </c>
      <c r="F28" s="91">
        <f t="shared" si="1"/>
        <v>1.7775399098428891E-2</v>
      </c>
      <c r="G28" s="40"/>
      <c r="H28" s="4" t="s">
        <v>4</v>
      </c>
      <c r="I28" s="2">
        <v>81553.19</v>
      </c>
      <c r="J28" s="5" t="s">
        <v>1</v>
      </c>
      <c r="K28" s="5" t="s">
        <v>3</v>
      </c>
      <c r="L28" s="2">
        <v>12</v>
      </c>
      <c r="M28" s="23"/>
      <c r="N28" s="24"/>
      <c r="O28" s="8"/>
      <c r="P28" s="23"/>
      <c r="Q28" s="4" t="s">
        <v>4</v>
      </c>
      <c r="R28" s="2">
        <v>81553.19</v>
      </c>
      <c r="S28" s="5" t="s">
        <v>1</v>
      </c>
      <c r="T28" s="5" t="s">
        <v>3</v>
      </c>
      <c r="U28" s="2">
        <v>12</v>
      </c>
      <c r="V28" s="23"/>
      <c r="W28" s="24"/>
    </row>
    <row r="29" spans="1:23" ht="16.5" thickBot="1" x14ac:dyDescent="0.25">
      <c r="A29" s="76" t="s">
        <v>72</v>
      </c>
      <c r="B29" s="77" t="s">
        <v>73</v>
      </c>
      <c r="C29" s="81">
        <f>N17+N22+N27</f>
        <v>7.7668533464683182E-3</v>
      </c>
      <c r="D29" s="79" t="s">
        <v>69</v>
      </c>
      <c r="E29" s="72">
        <f t="shared" si="0"/>
        <v>-0.17223314665353168</v>
      </c>
      <c r="F29" s="91">
        <f t="shared" si="1"/>
        <v>8.1551960137917351E-3</v>
      </c>
      <c r="G29" s="13"/>
      <c r="H29" s="13"/>
      <c r="I29" s="13"/>
      <c r="J29" s="13"/>
      <c r="K29" s="13"/>
      <c r="L29" s="13"/>
      <c r="M29" s="13"/>
      <c r="N29" s="14"/>
      <c r="O29" s="8"/>
      <c r="P29" s="12"/>
      <c r="Q29" s="13"/>
      <c r="R29" s="13"/>
      <c r="S29" s="13"/>
      <c r="T29" s="13"/>
      <c r="U29" s="13"/>
      <c r="V29" s="13"/>
      <c r="W29" s="14"/>
    </row>
    <row r="30" spans="1:23" ht="16.5" thickBot="1" x14ac:dyDescent="0.25">
      <c r="A30" s="76" t="s">
        <v>74</v>
      </c>
      <c r="B30" s="77" t="s">
        <v>75</v>
      </c>
      <c r="C30" s="81">
        <f>N4</f>
        <v>5.349012527897437</v>
      </c>
      <c r="D30" s="79" t="s">
        <v>76</v>
      </c>
      <c r="E30" s="72">
        <f t="shared" si="0"/>
        <v>-0.28098747210256292</v>
      </c>
      <c r="F30" s="91">
        <f t="shared" si="1"/>
        <v>5.6164631542923091</v>
      </c>
      <c r="G30" s="21" t="s">
        <v>11</v>
      </c>
      <c r="H30" s="21"/>
      <c r="I30" s="21"/>
      <c r="J30" s="21"/>
      <c r="K30" s="21"/>
      <c r="L30" s="21"/>
      <c r="M30" s="21"/>
      <c r="N30" s="22"/>
      <c r="O30" s="8"/>
      <c r="P30" s="20" t="s">
        <v>16</v>
      </c>
      <c r="Q30" s="21"/>
      <c r="R30" s="21"/>
      <c r="S30" s="21"/>
      <c r="T30" s="21"/>
      <c r="U30" s="21"/>
      <c r="V30" s="21"/>
      <c r="W30" s="22"/>
    </row>
    <row r="31" spans="1:23" ht="16.5" thickBot="1" x14ac:dyDescent="0.25">
      <c r="A31" s="76" t="s">
        <v>77</v>
      </c>
      <c r="B31" s="77" t="s">
        <v>78</v>
      </c>
      <c r="C31" s="81">
        <v>5.93</v>
      </c>
      <c r="D31" s="79" t="s">
        <v>79</v>
      </c>
      <c r="E31" s="72">
        <f t="shared" si="0"/>
        <v>0.41000000000000014</v>
      </c>
      <c r="F31" s="91">
        <f t="shared" si="1"/>
        <v>6.2264999999999997</v>
      </c>
      <c r="G31" s="9"/>
      <c r="H31" s="9"/>
      <c r="I31" s="9"/>
      <c r="J31" s="9"/>
      <c r="K31" s="9"/>
      <c r="L31" s="9"/>
      <c r="M31" s="9"/>
      <c r="N31" s="10"/>
      <c r="O31" s="8"/>
      <c r="P31" s="11"/>
      <c r="Q31" s="9"/>
      <c r="R31" s="9"/>
      <c r="S31" s="9"/>
      <c r="T31" s="9"/>
      <c r="U31" s="9"/>
      <c r="V31" s="9"/>
      <c r="W31" s="10"/>
    </row>
    <row r="32" spans="1:23" ht="16.5" thickBot="1" x14ac:dyDescent="0.25">
      <c r="A32" s="76" t="s">
        <v>80</v>
      </c>
      <c r="B32" s="77" t="s">
        <v>81</v>
      </c>
      <c r="C32" s="81">
        <v>1.72</v>
      </c>
      <c r="D32" s="79" t="s">
        <v>82</v>
      </c>
      <c r="E32" s="72">
        <f t="shared" si="0"/>
        <v>0.43999999999999995</v>
      </c>
      <c r="F32" s="91">
        <f t="shared" si="1"/>
        <v>1.806</v>
      </c>
      <c r="G32" s="40" t="s">
        <v>5</v>
      </c>
      <c r="H32" s="1" t="s">
        <v>0</v>
      </c>
      <c r="I32" s="2">
        <v>48954.65</v>
      </c>
      <c r="J32" s="1" t="s">
        <v>1</v>
      </c>
      <c r="K32" s="1" t="s">
        <v>2</v>
      </c>
      <c r="L32" s="2">
        <v>11</v>
      </c>
      <c r="M32" s="23" t="s">
        <v>6</v>
      </c>
      <c r="N32" s="24">
        <f>(I32*L32)/(I33*L33)</f>
        <v>0.55025555509641422</v>
      </c>
      <c r="O32" s="8"/>
      <c r="P32" s="23" t="s">
        <v>5</v>
      </c>
      <c r="Q32" s="1" t="s">
        <v>0</v>
      </c>
      <c r="R32" s="2">
        <v>2.42</v>
      </c>
      <c r="S32" s="1" t="s">
        <v>1</v>
      </c>
      <c r="T32" s="1" t="s">
        <v>2</v>
      </c>
      <c r="U32" s="2">
        <v>6846</v>
      </c>
      <c r="V32" s="23" t="s">
        <v>6</v>
      </c>
      <c r="W32" s="24">
        <f>(R32*U32)/(R33*U33)</f>
        <v>1.6928951522313229E-2</v>
      </c>
    </row>
    <row r="33" spans="1:23" ht="16.5" thickBot="1" x14ac:dyDescent="0.25">
      <c r="A33" s="76" t="s">
        <v>83</v>
      </c>
      <c r="B33" s="77" t="s">
        <v>84</v>
      </c>
      <c r="C33" s="86">
        <f>W4</f>
        <v>1.9394151228173908</v>
      </c>
      <c r="D33" s="79" t="s">
        <v>85</v>
      </c>
      <c r="E33" s="72">
        <f t="shared" si="0"/>
        <v>1.2194151228173908</v>
      </c>
      <c r="F33" s="91">
        <f t="shared" si="1"/>
        <v>2.0363858789582605</v>
      </c>
      <c r="G33" s="40"/>
      <c r="H33" s="4" t="s">
        <v>4</v>
      </c>
      <c r="I33" s="2">
        <v>81553.19</v>
      </c>
      <c r="J33" s="5" t="s">
        <v>1</v>
      </c>
      <c r="K33" s="5" t="s">
        <v>3</v>
      </c>
      <c r="L33" s="2">
        <v>12</v>
      </c>
      <c r="M33" s="23"/>
      <c r="N33" s="24"/>
      <c r="O33" s="8"/>
      <c r="P33" s="23"/>
      <c r="Q33" s="4" t="s">
        <v>4</v>
      </c>
      <c r="R33" s="2">
        <v>81553.19</v>
      </c>
      <c r="S33" s="5" t="s">
        <v>1</v>
      </c>
      <c r="T33" s="5" t="s">
        <v>3</v>
      </c>
      <c r="U33" s="2">
        <v>12</v>
      </c>
      <c r="V33" s="23"/>
      <c r="W33" s="24"/>
    </row>
    <row r="34" spans="1:23" ht="45.75" thickBot="1" x14ac:dyDescent="0.25">
      <c r="A34" s="82" t="s">
        <v>86</v>
      </c>
      <c r="B34" s="98" t="s">
        <v>87</v>
      </c>
      <c r="C34" s="81">
        <v>0.43</v>
      </c>
      <c r="D34" s="88" t="s">
        <v>88</v>
      </c>
      <c r="E34" s="72">
        <f t="shared" si="0"/>
        <v>4.9999999999999989E-2</v>
      </c>
      <c r="F34" s="91">
        <f t="shared" si="1"/>
        <v>0.45150000000000001</v>
      </c>
      <c r="G34" s="13"/>
      <c r="H34" s="13"/>
      <c r="I34" s="13"/>
      <c r="J34" s="13"/>
      <c r="K34" s="13"/>
      <c r="L34" s="13"/>
      <c r="M34" s="13"/>
      <c r="N34" s="14"/>
      <c r="O34" s="8"/>
      <c r="P34" s="12"/>
      <c r="Q34" s="13"/>
      <c r="R34" s="13"/>
      <c r="S34" s="13"/>
      <c r="T34" s="13"/>
      <c r="U34" s="13"/>
      <c r="V34" s="13"/>
      <c r="W34" s="14"/>
    </row>
    <row r="35" spans="1:23" ht="30.75" thickBot="1" x14ac:dyDescent="0.25">
      <c r="A35" s="65" t="s">
        <v>89</v>
      </c>
      <c r="B35" s="87" t="s">
        <v>90</v>
      </c>
      <c r="C35" s="81">
        <v>0.18</v>
      </c>
      <c r="D35" s="88" t="s">
        <v>64</v>
      </c>
      <c r="E35" s="72">
        <f t="shared" si="0"/>
        <v>9.9999999999999811E-3</v>
      </c>
      <c r="F35" s="91">
        <f t="shared" si="1"/>
        <v>0.189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16"/>
    </row>
    <row r="36" spans="1:23" ht="30.75" thickBot="1" x14ac:dyDescent="0.25">
      <c r="A36" s="82" t="s">
        <v>91</v>
      </c>
      <c r="B36" s="87" t="s">
        <v>92</v>
      </c>
      <c r="C36" s="81">
        <v>0.87</v>
      </c>
      <c r="D36" s="79" t="s">
        <v>93</v>
      </c>
      <c r="E36" s="72">
        <f t="shared" si="0"/>
        <v>5.9999999999999942E-2</v>
      </c>
      <c r="F36" s="91">
        <f t="shared" si="1"/>
        <v>0.91349999999999998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6"/>
    </row>
    <row r="37" spans="1:23" ht="16.5" thickBot="1" x14ac:dyDescent="0.25">
      <c r="A37" s="76" t="s">
        <v>94</v>
      </c>
      <c r="B37" s="77" t="s">
        <v>95</v>
      </c>
      <c r="C37" s="81">
        <v>1.25</v>
      </c>
      <c r="D37" s="79" t="s">
        <v>96</v>
      </c>
      <c r="E37" s="72">
        <f t="shared" si="0"/>
        <v>0.1399999999999999</v>
      </c>
      <c r="F37" s="91">
        <f t="shared" si="1"/>
        <v>1.3125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16"/>
    </row>
    <row r="38" spans="1:23" ht="16.5" thickBot="1" x14ac:dyDescent="0.25">
      <c r="A38" s="76" t="s">
        <v>97</v>
      </c>
      <c r="B38" s="77" t="s">
        <v>98</v>
      </c>
      <c r="C38" s="89">
        <v>3.34</v>
      </c>
      <c r="D38" s="79" t="s">
        <v>99</v>
      </c>
      <c r="E38" s="90">
        <f t="shared" si="0"/>
        <v>0.39999999999999991</v>
      </c>
      <c r="F38" s="92">
        <f t="shared" si="1"/>
        <v>3.5070000000000001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6"/>
    </row>
    <row r="39" spans="1:23" x14ac:dyDescent="0.2">
      <c r="A39" s="8"/>
      <c r="B39" s="8"/>
      <c r="C39" s="1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16"/>
    </row>
    <row r="40" spans="1:23" ht="13.5" thickBot="1" x14ac:dyDescent="0.25">
      <c r="A40" s="8"/>
      <c r="B40" s="8"/>
      <c r="C40" s="8"/>
      <c r="D40" s="8"/>
      <c r="E40" s="8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/>
    </row>
    <row r="41" spans="1:23" x14ac:dyDescent="0.2">
      <c r="A41" s="8"/>
      <c r="B41" s="8"/>
      <c r="C41" s="8"/>
      <c r="D41" s="8"/>
      <c r="E41" s="8"/>
      <c r="F41" s="8"/>
    </row>
    <row r="42" spans="1:23" ht="13.5" thickBot="1" x14ac:dyDescent="0.25">
      <c r="A42" s="8"/>
      <c r="B42" s="8"/>
      <c r="C42" s="8"/>
      <c r="D42" s="8"/>
      <c r="E42" s="8"/>
      <c r="F42" s="8"/>
    </row>
    <row r="43" spans="1:23" x14ac:dyDescent="0.2">
      <c r="A43" s="8"/>
      <c r="B43" s="8"/>
      <c r="C43" s="8"/>
      <c r="D43" s="8"/>
      <c r="E43" s="8"/>
      <c r="F43" s="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5"/>
    </row>
    <row r="44" spans="1:23" x14ac:dyDescent="0.2">
      <c r="A44" s="8"/>
      <c r="B44" s="1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16"/>
    </row>
    <row r="45" spans="1:23" ht="13.5" thickBot="1" x14ac:dyDescent="0.25">
      <c r="A45" s="8"/>
      <c r="B45" s="6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16"/>
    </row>
    <row r="46" spans="1:23" x14ac:dyDescent="0.2">
      <c r="A46" s="36"/>
      <c r="B46" s="36"/>
      <c r="C46" s="8"/>
      <c r="D46" s="8"/>
      <c r="E46" s="8"/>
      <c r="F46" s="8"/>
      <c r="G46" s="21" t="s">
        <v>19</v>
      </c>
      <c r="H46" s="21"/>
      <c r="I46" s="21"/>
      <c r="J46" s="21"/>
      <c r="K46" s="21"/>
      <c r="L46" s="21"/>
      <c r="M46" s="21"/>
      <c r="N46" s="22"/>
      <c r="O46" s="8"/>
      <c r="P46" s="20" t="s">
        <v>16</v>
      </c>
      <c r="Q46" s="21"/>
      <c r="R46" s="21"/>
      <c r="S46" s="21"/>
      <c r="T46" s="21"/>
      <c r="U46" s="21"/>
      <c r="V46" s="21"/>
      <c r="W46" s="22"/>
    </row>
    <row r="47" spans="1:23" ht="13.5" thickBot="1" x14ac:dyDescent="0.25">
      <c r="A47" s="8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  <c r="M47" s="9"/>
      <c r="N47" s="10"/>
      <c r="O47" s="8"/>
      <c r="P47" s="11"/>
      <c r="Q47" s="9"/>
      <c r="R47" s="9"/>
      <c r="S47" s="9"/>
      <c r="T47" s="9"/>
      <c r="U47" s="9"/>
      <c r="V47" s="9"/>
      <c r="W47" s="10"/>
    </row>
    <row r="48" spans="1:23" ht="13.5" thickBot="1" x14ac:dyDescent="0.25">
      <c r="A48" s="36"/>
      <c r="B48" s="36"/>
      <c r="C48" s="8"/>
      <c r="D48" s="8"/>
      <c r="E48" s="8"/>
      <c r="F48" s="8"/>
      <c r="G48" s="40" t="s">
        <v>5</v>
      </c>
      <c r="H48" s="1" t="s">
        <v>0</v>
      </c>
      <c r="I48" s="2">
        <v>26288.394773090498</v>
      </c>
      <c r="J48" s="1" t="s">
        <v>1</v>
      </c>
      <c r="K48" s="1" t="s">
        <v>2</v>
      </c>
      <c r="L48" s="2">
        <v>6</v>
      </c>
      <c r="M48" s="23" t="s">
        <v>6</v>
      </c>
      <c r="N48" s="24">
        <f>(I48*L48)/(I49*L49)</f>
        <v>8.7358214103525469E-2</v>
      </c>
      <c r="O48" s="8"/>
      <c r="P48" s="23" t="s">
        <v>5</v>
      </c>
      <c r="Q48" s="1" t="s">
        <v>0</v>
      </c>
      <c r="R48" s="2">
        <v>46633.414631514301</v>
      </c>
      <c r="S48" s="1" t="s">
        <v>1</v>
      </c>
      <c r="T48" s="1" t="s">
        <v>2</v>
      </c>
      <c r="U48" s="2">
        <v>316.18740129847299</v>
      </c>
      <c r="V48" s="23" t="s">
        <v>6</v>
      </c>
      <c r="W48" s="24">
        <f>(R48*U48)/(R49*U49)</f>
        <v>1.4527639411833619</v>
      </c>
    </row>
    <row r="49" spans="1:23" ht="13.5" thickBot="1" x14ac:dyDescent="0.25">
      <c r="A49" s="8"/>
      <c r="B49" s="8"/>
      <c r="C49" s="8"/>
      <c r="D49" s="8"/>
      <c r="E49" s="8"/>
      <c r="F49" s="8"/>
      <c r="G49" s="40"/>
      <c r="H49" s="4" t="s">
        <v>4</v>
      </c>
      <c r="I49" s="2">
        <v>23073.3634356025</v>
      </c>
      <c r="J49" s="5" t="s">
        <v>1</v>
      </c>
      <c r="K49" s="5" t="s">
        <v>3</v>
      </c>
      <c r="L49" s="2">
        <v>78.252940236497295</v>
      </c>
      <c r="M49" s="23"/>
      <c r="N49" s="24"/>
      <c r="O49" s="8"/>
      <c r="P49" s="23"/>
      <c r="Q49" s="4" t="s">
        <v>4</v>
      </c>
      <c r="R49" s="2">
        <v>46455.108268117197</v>
      </c>
      <c r="S49" s="5" t="s">
        <v>1</v>
      </c>
      <c r="T49" s="5" t="s">
        <v>17</v>
      </c>
      <c r="U49" s="2">
        <v>218.480786102823</v>
      </c>
      <c r="V49" s="23"/>
      <c r="W49" s="24"/>
    </row>
    <row r="50" spans="1:23" ht="13.5" thickBot="1" x14ac:dyDescent="0.25">
      <c r="A50" s="36"/>
      <c r="B50" s="36"/>
      <c r="C50" s="8"/>
      <c r="D50" s="8"/>
      <c r="E50" s="8"/>
      <c r="F50" s="8"/>
      <c r="G50" s="13"/>
      <c r="H50" s="13"/>
      <c r="I50" s="13"/>
      <c r="J50" s="13"/>
      <c r="K50" s="13"/>
      <c r="L50" s="13"/>
      <c r="M50" s="13"/>
      <c r="N50" s="14"/>
      <c r="O50" s="8"/>
      <c r="P50" s="12"/>
      <c r="Q50" s="13"/>
      <c r="R50" s="13"/>
      <c r="S50" s="13"/>
      <c r="T50" s="13"/>
      <c r="U50" s="13"/>
      <c r="V50" s="13"/>
      <c r="W50" s="14"/>
    </row>
    <row r="51" spans="1:23" x14ac:dyDescent="0.2">
      <c r="A51" s="43"/>
      <c r="B51" s="36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16"/>
    </row>
    <row r="52" spans="1:23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16"/>
    </row>
    <row r="53" spans="1:23" ht="13.5" thickBot="1" x14ac:dyDescent="0.25">
      <c r="A53" s="36"/>
      <c r="B53" s="36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6"/>
    </row>
    <row r="54" spans="1:23" x14ac:dyDescent="0.2">
      <c r="A54" s="36"/>
      <c r="B54" s="36"/>
      <c r="C54" s="8"/>
      <c r="D54" s="8"/>
      <c r="E54" s="8"/>
      <c r="F54" s="8"/>
      <c r="G54" s="38" t="s">
        <v>7</v>
      </c>
      <c r="H54" s="38"/>
      <c r="I54" s="38">
        <v>6998.2067481618897</v>
      </c>
      <c r="J54" s="38"/>
      <c r="K54" s="38"/>
      <c r="L54" s="38">
        <v>86.154426334292097</v>
      </c>
      <c r="M54" s="38"/>
      <c r="N54" s="39"/>
      <c r="O54" s="8"/>
      <c r="P54" s="37" t="s">
        <v>13</v>
      </c>
      <c r="Q54" s="38"/>
      <c r="R54" s="38">
        <v>45563.576451131798</v>
      </c>
      <c r="S54" s="38"/>
      <c r="T54" s="38"/>
      <c r="U54" s="38">
        <v>-270.05228987541699</v>
      </c>
      <c r="V54" s="38"/>
      <c r="W54" s="39"/>
    </row>
    <row r="55" spans="1:23" ht="13.5" thickBot="1" x14ac:dyDescent="0.25">
      <c r="A55" s="8"/>
      <c r="B55" s="8"/>
      <c r="C55" s="8"/>
      <c r="D55" s="8"/>
      <c r="E55" s="8"/>
      <c r="F55" s="8"/>
      <c r="G55" s="9"/>
      <c r="H55" s="9"/>
      <c r="I55" s="9"/>
      <c r="J55" s="9"/>
      <c r="K55" s="9"/>
      <c r="L55" s="9"/>
      <c r="M55" s="9"/>
      <c r="N55" s="10"/>
      <c r="O55" s="8"/>
      <c r="P55" s="11"/>
      <c r="Q55" s="9"/>
      <c r="R55" s="9"/>
      <c r="S55" s="9"/>
      <c r="T55" s="9"/>
      <c r="U55" s="9"/>
      <c r="V55" s="9"/>
      <c r="W55" s="10"/>
    </row>
    <row r="56" spans="1:23" ht="13.5" thickBot="1" x14ac:dyDescent="0.25">
      <c r="A56" s="44"/>
      <c r="B56" s="8"/>
      <c r="C56" s="8"/>
      <c r="D56" s="8"/>
      <c r="E56" s="8"/>
      <c r="F56" s="8"/>
      <c r="G56" s="40" t="s">
        <v>5</v>
      </c>
      <c r="H56" s="1" t="s">
        <v>0</v>
      </c>
      <c r="I56" s="2">
        <v>568.14407318588906</v>
      </c>
      <c r="J56" s="1" t="s">
        <v>1</v>
      </c>
      <c r="K56" s="1" t="s">
        <v>2</v>
      </c>
      <c r="L56" s="2">
        <v>89.315020773409998</v>
      </c>
      <c r="M56" s="23" t="s">
        <v>6</v>
      </c>
      <c r="N56" s="24">
        <f>(I56*L56)/(I57*L57)</f>
        <v>-0.21091430025468499</v>
      </c>
      <c r="O56" s="8"/>
      <c r="P56" s="23" t="s">
        <v>5</v>
      </c>
      <c r="Q56" s="1" t="s">
        <v>0</v>
      </c>
      <c r="R56" s="2">
        <v>45206.963724337598</v>
      </c>
      <c r="S56" s="1" t="s">
        <v>1</v>
      </c>
      <c r="T56" s="1" t="s">
        <v>2</v>
      </c>
      <c r="U56" s="2">
        <v>-465.46552026670702</v>
      </c>
      <c r="V56" s="23" t="s">
        <v>6</v>
      </c>
      <c r="W56" s="24">
        <f>(R56*U56)/(R57*U57)</f>
        <v>0.82977949494207803</v>
      </c>
    </row>
    <row r="57" spans="1:23" ht="13.5" thickBot="1" x14ac:dyDescent="0.25">
      <c r="A57" s="8"/>
      <c r="B57" s="8"/>
      <c r="C57" s="8"/>
      <c r="D57" s="8"/>
      <c r="E57" s="8"/>
      <c r="F57" s="8"/>
      <c r="G57" s="40"/>
      <c r="H57" s="4" t="s">
        <v>4</v>
      </c>
      <c r="I57" s="2">
        <v>-2646.8872643021</v>
      </c>
      <c r="J57" s="5" t="s">
        <v>1</v>
      </c>
      <c r="K57" s="5" t="s">
        <v>17</v>
      </c>
      <c r="L57" s="2">
        <v>90.895317992968998</v>
      </c>
      <c r="M57" s="23"/>
      <c r="N57" s="24"/>
      <c r="O57" s="8"/>
      <c r="P57" s="23"/>
      <c r="Q57" s="4" t="s">
        <v>4</v>
      </c>
      <c r="R57" s="2">
        <v>45028.657360940502</v>
      </c>
      <c r="S57" s="5" t="s">
        <v>1</v>
      </c>
      <c r="T57" s="5" t="s">
        <v>17</v>
      </c>
      <c r="U57" s="2">
        <v>-563.17213546235701</v>
      </c>
      <c r="V57" s="23"/>
      <c r="W57" s="24"/>
    </row>
    <row r="58" spans="1:23" ht="13.5" thickBot="1" x14ac:dyDescent="0.25">
      <c r="A58" s="45"/>
      <c r="B58" s="19"/>
      <c r="C58" s="46"/>
      <c r="D58" s="8"/>
      <c r="E58" s="8"/>
      <c r="F58" s="8"/>
      <c r="G58" s="13"/>
      <c r="H58" s="13"/>
      <c r="I58" s="13"/>
      <c r="J58" s="13"/>
      <c r="K58" s="13"/>
      <c r="L58" s="13"/>
      <c r="M58" s="13"/>
      <c r="N58" s="14"/>
      <c r="O58" s="8"/>
      <c r="P58" s="12"/>
      <c r="Q58" s="13"/>
      <c r="R58" s="13"/>
      <c r="S58" s="13"/>
      <c r="T58" s="13"/>
      <c r="U58" s="13"/>
      <c r="V58" s="13"/>
      <c r="W58" s="14"/>
    </row>
    <row r="59" spans="1:23" x14ac:dyDescent="0.2">
      <c r="A59" s="47"/>
      <c r="B59" s="48"/>
      <c r="C59" s="49"/>
      <c r="D59" s="50"/>
      <c r="E59" s="17"/>
      <c r="F59" s="8"/>
      <c r="G59" s="34" t="s">
        <v>8</v>
      </c>
      <c r="H59" s="34"/>
      <c r="I59" s="34">
        <v>-9076.9499392781108</v>
      </c>
      <c r="J59" s="34"/>
      <c r="K59" s="34"/>
      <c r="L59" s="34">
        <v>94.055912432086899</v>
      </c>
      <c r="M59" s="34"/>
      <c r="N59" s="35"/>
      <c r="O59" s="8"/>
      <c r="P59" s="33" t="s">
        <v>14</v>
      </c>
      <c r="Q59" s="34"/>
      <c r="R59" s="34">
        <v>44672.044634146303</v>
      </c>
      <c r="S59" s="34"/>
      <c r="T59" s="34"/>
      <c r="U59" s="34">
        <v>-758.58536585365698</v>
      </c>
      <c r="V59" s="34"/>
      <c r="W59" s="35"/>
    </row>
    <row r="60" spans="1:23" ht="13.5" thickBot="1" x14ac:dyDescent="0.25">
      <c r="A60" s="47"/>
      <c r="B60" s="48"/>
      <c r="C60" s="19"/>
      <c r="D60" s="51"/>
      <c r="E60" s="17"/>
      <c r="F60" s="8"/>
      <c r="G60" s="9"/>
      <c r="H60" s="9"/>
      <c r="I60" s="9"/>
      <c r="J60" s="9"/>
      <c r="K60" s="9"/>
      <c r="L60" s="9"/>
      <c r="M60" s="9"/>
      <c r="N60" s="10"/>
      <c r="O60" s="8"/>
      <c r="P60" s="11"/>
      <c r="Q60" s="9"/>
      <c r="R60" s="9"/>
      <c r="S60" s="9"/>
      <c r="T60" s="9"/>
      <c r="U60" s="9"/>
      <c r="V60" s="9"/>
      <c r="W60" s="10"/>
    </row>
    <row r="61" spans="1:23" ht="13.5" thickBot="1" x14ac:dyDescent="0.25">
      <c r="A61" s="52"/>
      <c r="B61" s="53"/>
      <c r="C61" s="50"/>
      <c r="D61" s="50"/>
      <c r="E61" s="17"/>
      <c r="F61" s="8"/>
      <c r="G61" s="40" t="s">
        <v>5</v>
      </c>
      <c r="H61" s="1" t="s">
        <v>0</v>
      </c>
      <c r="I61" s="2">
        <v>-15507.012614254099</v>
      </c>
      <c r="J61" s="1" t="s">
        <v>1</v>
      </c>
      <c r="K61" s="1" t="s">
        <v>2</v>
      </c>
      <c r="L61" s="2">
        <v>97.2165068712048</v>
      </c>
      <c r="M61" s="23" t="s">
        <v>6</v>
      </c>
      <c r="N61" s="24">
        <f>(I61*L61)/(I62*L62)</f>
        <v>0.81502699926810684</v>
      </c>
      <c r="O61" s="8"/>
      <c r="P61" s="23" t="s">
        <v>5</v>
      </c>
      <c r="Q61" s="1" t="s">
        <v>0</v>
      </c>
      <c r="R61" s="2">
        <v>44315.431907352096</v>
      </c>
      <c r="S61" s="1" t="s">
        <v>1</v>
      </c>
      <c r="T61" s="1" t="s">
        <v>2</v>
      </c>
      <c r="U61" s="2">
        <v>-953.99859624495696</v>
      </c>
      <c r="V61" s="23" t="s">
        <v>6</v>
      </c>
      <c r="W61" s="24">
        <f>(R61*U61)/(R62*U62)</f>
        <v>0.91076147134202823</v>
      </c>
    </row>
    <row r="62" spans="1:23" ht="13.5" thickBot="1" x14ac:dyDescent="0.25">
      <c r="A62" s="52"/>
      <c r="B62" s="53"/>
      <c r="C62" s="50"/>
      <c r="D62" s="50"/>
      <c r="E62" s="17"/>
      <c r="F62" s="8"/>
      <c r="G62" s="40"/>
      <c r="H62" s="4" t="s">
        <v>4</v>
      </c>
      <c r="I62" s="2">
        <v>-18722.0439517421</v>
      </c>
      <c r="J62" s="5" t="s">
        <v>1</v>
      </c>
      <c r="K62" s="5" t="s">
        <v>17</v>
      </c>
      <c r="L62" s="2">
        <v>98.7968040907638</v>
      </c>
      <c r="M62" s="23"/>
      <c r="N62" s="24"/>
      <c r="O62" s="8"/>
      <c r="P62" s="23"/>
      <c r="Q62" s="4" t="s">
        <v>4</v>
      </c>
      <c r="R62" s="2">
        <v>44137.125543955102</v>
      </c>
      <c r="S62" s="5" t="s">
        <v>1</v>
      </c>
      <c r="T62" s="5" t="s">
        <v>17</v>
      </c>
      <c r="U62" s="2">
        <v>-1051.7052114405999</v>
      </c>
      <c r="V62" s="23"/>
      <c r="W62" s="24"/>
    </row>
    <row r="63" spans="1:23" ht="13.5" thickBot="1" x14ac:dyDescent="0.25">
      <c r="A63" s="52"/>
      <c r="B63" s="53"/>
      <c r="C63" s="50"/>
      <c r="D63" s="50"/>
      <c r="E63" s="17"/>
      <c r="F63" s="8"/>
      <c r="G63" s="13"/>
      <c r="H63" s="13"/>
      <c r="I63" s="13"/>
      <c r="J63" s="13"/>
      <c r="K63" s="13"/>
      <c r="L63" s="13"/>
      <c r="M63" s="13"/>
      <c r="N63" s="14"/>
      <c r="O63" s="8"/>
      <c r="P63" s="12"/>
      <c r="Q63" s="13"/>
      <c r="R63" s="13"/>
      <c r="S63" s="13"/>
      <c r="T63" s="13"/>
      <c r="U63" s="13"/>
      <c r="V63" s="13"/>
      <c r="W63" s="14"/>
    </row>
    <row r="64" spans="1:23" x14ac:dyDescent="0.2">
      <c r="A64" s="52"/>
      <c r="B64" s="53"/>
      <c r="C64" s="50"/>
      <c r="D64" s="50"/>
      <c r="E64" s="17"/>
      <c r="F64" s="8"/>
      <c r="G64" s="31" t="s">
        <v>9</v>
      </c>
      <c r="H64" s="31"/>
      <c r="I64" s="31">
        <v>-25152.106626718101</v>
      </c>
      <c r="J64" s="31"/>
      <c r="K64" s="31"/>
      <c r="L64" s="31">
        <v>101.957398529882</v>
      </c>
      <c r="M64" s="31"/>
      <c r="N64" s="32"/>
      <c r="O64" s="8"/>
      <c r="P64" s="30" t="s">
        <v>12</v>
      </c>
      <c r="Q64" s="31"/>
      <c r="R64" s="31">
        <v>43780.512817160903</v>
      </c>
      <c r="S64" s="31"/>
      <c r="T64" s="31"/>
      <c r="U64" s="31">
        <v>-1247.1184418319001</v>
      </c>
      <c r="V64" s="31"/>
      <c r="W64" s="32"/>
    </row>
    <row r="65" spans="1:23" ht="13.5" thickBot="1" x14ac:dyDescent="0.25">
      <c r="A65" s="47"/>
      <c r="B65" s="54"/>
      <c r="C65" s="50"/>
      <c r="D65" s="50"/>
      <c r="E65" s="17"/>
      <c r="F65" s="8"/>
      <c r="G65" s="9"/>
      <c r="H65" s="9"/>
      <c r="I65" s="9"/>
      <c r="J65" s="9"/>
      <c r="K65" s="9"/>
      <c r="L65" s="9"/>
      <c r="M65" s="9"/>
      <c r="N65" s="10"/>
      <c r="O65" s="8"/>
      <c r="P65" s="11"/>
      <c r="Q65" s="9"/>
      <c r="R65" s="9"/>
      <c r="S65" s="9"/>
      <c r="T65" s="9"/>
      <c r="U65" s="9"/>
      <c r="V65" s="9"/>
      <c r="W65" s="10"/>
    </row>
    <row r="66" spans="1:23" ht="13.5" thickBot="1" x14ac:dyDescent="0.25">
      <c r="A66" s="52"/>
      <c r="B66" s="53"/>
      <c r="C66" s="50"/>
      <c r="D66" s="50"/>
      <c r="E66" s="17"/>
      <c r="F66" s="8"/>
      <c r="G66" s="40" t="s">
        <v>5</v>
      </c>
      <c r="H66" s="1" t="s">
        <v>0</v>
      </c>
      <c r="I66" s="2">
        <v>-31582.169301694099</v>
      </c>
      <c r="J66" s="1" t="s">
        <v>1</v>
      </c>
      <c r="K66" s="1" t="s">
        <v>2</v>
      </c>
      <c r="L66" s="2">
        <v>105.117992969</v>
      </c>
      <c r="M66" s="23" t="s">
        <v>6</v>
      </c>
      <c r="N66" s="24">
        <f>(I66*L66)/(I67*L67)</f>
        <v>0.89416414317472592</v>
      </c>
      <c r="O66" s="8"/>
      <c r="P66" s="23" t="s">
        <v>5</v>
      </c>
      <c r="Q66" s="1" t="s">
        <v>0</v>
      </c>
      <c r="R66" s="2">
        <v>43423.900090366697</v>
      </c>
      <c r="S66" s="1" t="s">
        <v>1</v>
      </c>
      <c r="T66" s="1" t="s">
        <v>2</v>
      </c>
      <c r="U66" s="2">
        <v>-1442.5316722232001</v>
      </c>
      <c r="V66" s="23" t="s">
        <v>6</v>
      </c>
      <c r="W66" s="24">
        <f>(R66*U66)/(R67*U67)</f>
        <v>0.94042551831100407</v>
      </c>
    </row>
    <row r="67" spans="1:23" ht="13.5" thickBot="1" x14ac:dyDescent="0.25">
      <c r="A67" s="52"/>
      <c r="B67" s="53"/>
      <c r="C67" s="50"/>
      <c r="D67" s="50"/>
      <c r="E67" s="17"/>
      <c r="F67" s="8"/>
      <c r="G67" s="40"/>
      <c r="H67" s="4" t="s">
        <v>4</v>
      </c>
      <c r="I67" s="2">
        <v>-34797.200639182098</v>
      </c>
      <c r="J67" s="5" t="s">
        <v>1</v>
      </c>
      <c r="K67" s="5" t="s">
        <v>17</v>
      </c>
      <c r="L67" s="2">
        <v>106.698290188559</v>
      </c>
      <c r="M67" s="23"/>
      <c r="N67" s="24"/>
      <c r="O67" s="8"/>
      <c r="P67" s="23"/>
      <c r="Q67" s="4" t="s">
        <v>4</v>
      </c>
      <c r="R67" s="2">
        <v>43245.593726969601</v>
      </c>
      <c r="S67" s="5" t="s">
        <v>1</v>
      </c>
      <c r="T67" s="5" t="s">
        <v>17</v>
      </c>
      <c r="U67" s="2">
        <v>-1540.2382874188499</v>
      </c>
      <c r="V67" s="23"/>
      <c r="W67" s="24"/>
    </row>
    <row r="68" spans="1:23" ht="13.5" thickBot="1" x14ac:dyDescent="0.25">
      <c r="A68" s="55"/>
      <c r="B68" s="56"/>
      <c r="C68" s="50"/>
      <c r="D68" s="50"/>
      <c r="E68" s="17"/>
      <c r="F68" s="8"/>
      <c r="G68" s="13"/>
      <c r="H68" s="13"/>
      <c r="I68" s="13"/>
      <c r="J68" s="13"/>
      <c r="K68" s="13"/>
      <c r="L68" s="13"/>
      <c r="M68" s="13"/>
      <c r="N68" s="14"/>
      <c r="O68" s="8"/>
      <c r="P68" s="12"/>
      <c r="Q68" s="13"/>
      <c r="R68" s="13"/>
      <c r="S68" s="13"/>
      <c r="T68" s="13"/>
      <c r="U68" s="13"/>
      <c r="V68" s="13"/>
      <c r="W68" s="14"/>
    </row>
    <row r="69" spans="1:23" x14ac:dyDescent="0.2">
      <c r="A69" s="55"/>
      <c r="B69" s="56"/>
      <c r="C69" s="50"/>
      <c r="D69" s="50"/>
      <c r="E69" s="17"/>
      <c r="F69" s="8"/>
      <c r="G69" s="25" t="s">
        <v>10</v>
      </c>
      <c r="H69" s="25"/>
      <c r="I69" s="25">
        <v>-41227.263314158103</v>
      </c>
      <c r="J69" s="25"/>
      <c r="K69" s="25"/>
      <c r="L69" s="25">
        <v>109.858884627677</v>
      </c>
      <c r="M69" s="25"/>
      <c r="N69" s="26"/>
      <c r="O69" s="8"/>
      <c r="P69" s="27" t="s">
        <v>15</v>
      </c>
      <c r="Q69" s="28"/>
      <c r="R69" s="28">
        <v>42888.981000175401</v>
      </c>
      <c r="S69" s="28"/>
      <c r="T69" s="28"/>
      <c r="U69" s="28">
        <v>-1735.6515178101399</v>
      </c>
      <c r="V69" s="28"/>
      <c r="W69" s="29"/>
    </row>
    <row r="70" spans="1:23" ht="13.5" thickBot="1" x14ac:dyDescent="0.25">
      <c r="A70" s="55"/>
      <c r="B70" s="56"/>
      <c r="C70" s="50"/>
      <c r="D70" s="50"/>
      <c r="E70" s="17"/>
      <c r="F70" s="8"/>
      <c r="G70" s="9"/>
      <c r="H70" s="9"/>
      <c r="I70" s="9"/>
      <c r="J70" s="9"/>
      <c r="K70" s="9"/>
      <c r="L70" s="9"/>
      <c r="M70" s="9"/>
      <c r="N70" s="10"/>
      <c r="O70" s="8"/>
      <c r="P70" s="11"/>
      <c r="Q70" s="9"/>
      <c r="R70" s="9"/>
      <c r="S70" s="9"/>
      <c r="T70" s="9"/>
      <c r="U70" s="9"/>
      <c r="V70" s="9"/>
      <c r="W70" s="10"/>
    </row>
    <row r="71" spans="1:23" ht="13.5" thickBot="1" x14ac:dyDescent="0.25">
      <c r="A71" s="52"/>
      <c r="B71" s="53"/>
      <c r="C71" s="50"/>
      <c r="D71" s="50"/>
      <c r="E71" s="17"/>
      <c r="F71" s="8"/>
      <c r="G71" s="40" t="s">
        <v>5</v>
      </c>
      <c r="H71" s="1" t="s">
        <v>0</v>
      </c>
      <c r="I71" s="2">
        <v>-47657.3259891341</v>
      </c>
      <c r="J71" s="1" t="s">
        <v>1</v>
      </c>
      <c r="K71" s="1" t="s">
        <v>2</v>
      </c>
      <c r="L71" s="2">
        <v>113.019479066795</v>
      </c>
      <c r="M71" s="23" t="s">
        <v>6</v>
      </c>
      <c r="N71" s="24">
        <f>(I71*L71)/(I72*L72)</f>
        <v>0.92388377394278509</v>
      </c>
      <c r="O71" s="8"/>
      <c r="P71" s="23" t="s">
        <v>5</v>
      </c>
      <c r="Q71" s="1" t="s">
        <v>0</v>
      </c>
      <c r="R71" s="2">
        <v>42532.368273381297</v>
      </c>
      <c r="S71" s="1" t="s">
        <v>1</v>
      </c>
      <c r="T71" s="1" t="s">
        <v>2</v>
      </c>
      <c r="U71" s="2">
        <v>-1931.0647482014399</v>
      </c>
      <c r="V71" s="23" t="s">
        <v>6</v>
      </c>
      <c r="W71" s="24">
        <f>(R71*U71)/(R72*U72)</f>
        <v>0.9558466629546698</v>
      </c>
    </row>
    <row r="72" spans="1:23" ht="13.5" thickBot="1" x14ac:dyDescent="0.25">
      <c r="A72" s="52"/>
      <c r="B72" s="53"/>
      <c r="C72" s="50"/>
      <c r="D72" s="50"/>
      <c r="E72" s="17"/>
      <c r="F72" s="8"/>
      <c r="G72" s="40"/>
      <c r="H72" s="4" t="s">
        <v>4</v>
      </c>
      <c r="I72" s="2">
        <v>-50872.357326622099</v>
      </c>
      <c r="J72" s="5" t="s">
        <v>1</v>
      </c>
      <c r="K72" s="5" t="s">
        <v>17</v>
      </c>
      <c r="L72" s="2">
        <v>114.59977628635301</v>
      </c>
      <c r="M72" s="23"/>
      <c r="N72" s="24"/>
      <c r="O72" s="8"/>
      <c r="P72" s="23"/>
      <c r="Q72" s="4" t="s">
        <v>4</v>
      </c>
      <c r="R72" s="2">
        <v>42354.061909984201</v>
      </c>
      <c r="S72" s="5" t="s">
        <v>1</v>
      </c>
      <c r="T72" s="5" t="s">
        <v>17</v>
      </c>
      <c r="U72" s="2">
        <v>-2028.77136339709</v>
      </c>
      <c r="V72" s="23"/>
      <c r="W72" s="24"/>
    </row>
    <row r="73" spans="1:23" ht="13.5" thickBot="1" x14ac:dyDescent="0.25">
      <c r="A73" s="52"/>
      <c r="B73" s="53"/>
      <c r="C73" s="50"/>
      <c r="D73" s="50"/>
      <c r="E73" s="17"/>
      <c r="F73" s="8"/>
      <c r="G73" s="13"/>
      <c r="H73" s="13"/>
      <c r="I73" s="13"/>
      <c r="J73" s="13"/>
      <c r="K73" s="13"/>
      <c r="L73" s="13"/>
      <c r="M73" s="13"/>
      <c r="N73" s="14"/>
      <c r="O73" s="8"/>
      <c r="P73" s="12"/>
      <c r="Q73" s="13"/>
      <c r="R73" s="13"/>
      <c r="S73" s="13"/>
      <c r="T73" s="13"/>
      <c r="U73" s="13"/>
      <c r="V73" s="13"/>
      <c r="W73" s="14"/>
    </row>
    <row r="74" spans="1:23" x14ac:dyDescent="0.2">
      <c r="A74" s="52"/>
      <c r="B74" s="53"/>
      <c r="C74" s="50"/>
      <c r="D74" s="50"/>
      <c r="E74" s="17"/>
      <c r="F74" s="8"/>
      <c r="G74" s="21" t="s">
        <v>11</v>
      </c>
      <c r="H74" s="21"/>
      <c r="I74" s="21">
        <v>-57302.420001598097</v>
      </c>
      <c r="J74" s="21"/>
      <c r="K74" s="21"/>
      <c r="L74" s="21">
        <v>117.76037072547101</v>
      </c>
      <c r="M74" s="21"/>
      <c r="N74" s="22"/>
      <c r="O74" s="8"/>
      <c r="P74" s="20" t="s">
        <v>16</v>
      </c>
      <c r="Q74" s="21"/>
      <c r="R74" s="21">
        <v>41997.449183190001</v>
      </c>
      <c r="S74" s="21"/>
      <c r="T74" s="21"/>
      <c r="U74" s="21">
        <v>-2224.18459378838</v>
      </c>
      <c r="V74" s="21"/>
      <c r="W74" s="22"/>
    </row>
    <row r="75" spans="1:23" ht="13.5" thickBot="1" x14ac:dyDescent="0.25">
      <c r="A75" s="52"/>
      <c r="B75" s="53"/>
      <c r="C75" s="50"/>
      <c r="D75" s="50"/>
      <c r="E75" s="17"/>
      <c r="F75" s="8"/>
      <c r="G75" s="9"/>
      <c r="H75" s="9"/>
      <c r="I75" s="9"/>
      <c r="J75" s="9"/>
      <c r="K75" s="9"/>
      <c r="L75" s="9"/>
      <c r="M75" s="9"/>
      <c r="N75" s="10"/>
      <c r="O75" s="8"/>
      <c r="P75" s="11"/>
      <c r="Q75" s="9"/>
      <c r="R75" s="9"/>
      <c r="S75" s="9"/>
      <c r="T75" s="9"/>
      <c r="U75" s="9"/>
      <c r="V75" s="9"/>
      <c r="W75" s="10"/>
    </row>
    <row r="76" spans="1:23" ht="13.5" thickBot="1" x14ac:dyDescent="0.25">
      <c r="A76" s="52"/>
      <c r="B76" s="53"/>
      <c r="C76" s="50"/>
      <c r="D76" s="50"/>
      <c r="E76" s="17"/>
      <c r="F76" s="8"/>
      <c r="G76" s="40" t="s">
        <v>5</v>
      </c>
      <c r="H76" s="1" t="s">
        <v>0</v>
      </c>
      <c r="I76" s="2">
        <v>-63732.482676574102</v>
      </c>
      <c r="J76" s="1" t="s">
        <v>1</v>
      </c>
      <c r="K76" s="1" t="s">
        <v>2</v>
      </c>
      <c r="L76" s="2">
        <v>120.92096516458901</v>
      </c>
      <c r="M76" s="23" t="s">
        <v>6</v>
      </c>
      <c r="N76" s="24">
        <f>(I76*L76)/(I77*L77)</f>
        <v>0.93969609599988158</v>
      </c>
      <c r="O76" s="8"/>
      <c r="P76" s="23" t="s">
        <v>5</v>
      </c>
      <c r="Q76" s="1" t="s">
        <v>0</v>
      </c>
      <c r="R76" s="2">
        <v>41640.836456395802</v>
      </c>
      <c r="S76" s="1" t="s">
        <v>1</v>
      </c>
      <c r="T76" s="1" t="s">
        <v>2</v>
      </c>
      <c r="U76" s="2">
        <v>-2419.5978241796802</v>
      </c>
      <c r="V76" s="23" t="s">
        <v>6</v>
      </c>
      <c r="W76" s="24">
        <f>(R76*U76)/(R77*U77)</f>
        <v>0.96531952079947603</v>
      </c>
    </row>
    <row r="77" spans="1:23" ht="13.5" thickBot="1" x14ac:dyDescent="0.25">
      <c r="A77" s="52"/>
      <c r="B77" s="53"/>
      <c r="C77" s="50"/>
      <c r="D77" s="50"/>
      <c r="E77" s="17"/>
      <c r="F77" s="8"/>
      <c r="G77" s="40"/>
      <c r="H77" s="4" t="s">
        <v>4</v>
      </c>
      <c r="I77" s="2">
        <v>-66947.514014062093</v>
      </c>
      <c r="J77" s="5" t="s">
        <v>1</v>
      </c>
      <c r="K77" s="5" t="s">
        <v>17</v>
      </c>
      <c r="L77" s="2">
        <v>122.50126238414801</v>
      </c>
      <c r="M77" s="23"/>
      <c r="N77" s="24"/>
      <c r="O77" s="8"/>
      <c r="P77" s="23"/>
      <c r="Q77" s="4" t="s">
        <v>4</v>
      </c>
      <c r="R77" s="2">
        <v>41462.530092998699</v>
      </c>
      <c r="S77" s="5" t="s">
        <v>1</v>
      </c>
      <c r="T77" s="5" t="s">
        <v>17</v>
      </c>
      <c r="U77" s="2">
        <v>-2517.3044393753298</v>
      </c>
      <c r="V77" s="23"/>
      <c r="W77" s="24"/>
    </row>
    <row r="78" spans="1:23" ht="13.5" thickBot="1" x14ac:dyDescent="0.25">
      <c r="A78" s="47"/>
      <c r="B78" s="57"/>
      <c r="C78" s="58"/>
      <c r="D78" s="58"/>
      <c r="E78" s="17"/>
      <c r="F78" s="8"/>
      <c r="G78" s="13"/>
      <c r="H78" s="13"/>
      <c r="I78" s="13"/>
      <c r="J78" s="13"/>
      <c r="K78" s="13"/>
      <c r="L78" s="13"/>
      <c r="M78" s="13"/>
      <c r="N78" s="14"/>
      <c r="O78" s="8"/>
      <c r="P78" s="12"/>
      <c r="Q78" s="13"/>
      <c r="R78" s="13"/>
      <c r="S78" s="13"/>
      <c r="T78" s="13"/>
      <c r="U78" s="13"/>
      <c r="V78" s="13"/>
      <c r="W78" s="14"/>
    </row>
    <row r="79" spans="1:23" x14ac:dyDescent="0.2">
      <c r="A79" s="45"/>
      <c r="B79" s="57"/>
      <c r="C79" s="58"/>
      <c r="D79" s="58"/>
      <c r="E79" s="1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6"/>
    </row>
    <row r="80" spans="1:23" x14ac:dyDescent="0.2">
      <c r="A80" s="47"/>
      <c r="B80" s="57"/>
      <c r="C80" s="50"/>
      <c r="D80" s="50"/>
      <c r="E80" s="1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6"/>
    </row>
    <row r="81" spans="1:23" x14ac:dyDescent="0.2">
      <c r="A81" s="52"/>
      <c r="B81" s="53"/>
      <c r="C81" s="50"/>
      <c r="D81" s="50"/>
      <c r="E81" s="1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6"/>
    </row>
    <row r="82" spans="1:23" x14ac:dyDescent="0.2">
      <c r="A82" s="52"/>
      <c r="B82" s="53"/>
      <c r="C82" s="50"/>
      <c r="D82" s="50"/>
      <c r="E82" s="1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6"/>
    </row>
    <row r="83" spans="1:23" x14ac:dyDescent="0.2">
      <c r="A83" s="8"/>
      <c r="B83" s="8"/>
      <c r="C83" s="1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6"/>
    </row>
    <row r="84" spans="1:23" ht="13.5" thickBot="1" x14ac:dyDescent="0.25">
      <c r="A84" s="8"/>
      <c r="B84" s="8"/>
      <c r="C84" s="8"/>
      <c r="D84" s="8"/>
      <c r="E84" s="8"/>
      <c r="F84" s="8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7"/>
    </row>
    <row r="85" spans="1:23" x14ac:dyDescent="0.2">
      <c r="A85" s="8"/>
      <c r="B85" s="8"/>
      <c r="C85" s="8"/>
      <c r="D85" s="8"/>
      <c r="E85" s="8"/>
      <c r="F85" s="8"/>
      <c r="G85" s="8"/>
    </row>
    <row r="86" spans="1:23" ht="13.5" thickBot="1" x14ac:dyDescent="0.25">
      <c r="A86" s="8"/>
      <c r="B86" s="8"/>
      <c r="C86" s="8"/>
      <c r="D86" s="8"/>
      <c r="E86" s="8"/>
      <c r="F86" s="8"/>
      <c r="G86" s="8"/>
    </row>
    <row r="87" spans="1:23" x14ac:dyDescent="0.2">
      <c r="A87" s="8"/>
      <c r="B87" s="8"/>
      <c r="C87" s="8"/>
      <c r="D87" s="8"/>
      <c r="E87" s="8"/>
      <c r="F87" s="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15"/>
    </row>
    <row r="88" spans="1:23" x14ac:dyDescent="0.2">
      <c r="A88" s="8"/>
      <c r="B88" s="1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6"/>
    </row>
    <row r="89" spans="1:23" ht="13.5" thickBo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6"/>
    </row>
    <row r="90" spans="1:23" x14ac:dyDescent="0.2">
      <c r="A90" s="36"/>
      <c r="B90" s="36"/>
      <c r="C90" s="8"/>
      <c r="D90" s="8"/>
      <c r="E90" s="8"/>
      <c r="F90" s="8"/>
      <c r="G90" s="21" t="s">
        <v>19</v>
      </c>
      <c r="H90" s="21"/>
      <c r="I90" s="21"/>
      <c r="J90" s="21"/>
      <c r="K90" s="21"/>
      <c r="L90" s="21"/>
      <c r="M90" s="21"/>
      <c r="N90" s="22"/>
      <c r="O90" s="8"/>
      <c r="P90" s="20" t="s">
        <v>16</v>
      </c>
      <c r="Q90" s="21"/>
      <c r="R90" s="21"/>
      <c r="S90" s="21"/>
      <c r="T90" s="21"/>
      <c r="U90" s="21"/>
      <c r="V90" s="21"/>
      <c r="W90" s="22"/>
    </row>
    <row r="91" spans="1:23" ht="13.5" thickBot="1" x14ac:dyDescent="0.25">
      <c r="A91" s="8"/>
      <c r="B91" s="8"/>
      <c r="C91" s="8"/>
      <c r="D91" s="8"/>
      <c r="E91" s="8"/>
      <c r="F91" s="8"/>
      <c r="G91" s="9"/>
      <c r="H91" s="9"/>
      <c r="I91" s="9"/>
      <c r="J91" s="9"/>
      <c r="K91" s="9"/>
      <c r="L91" s="9"/>
      <c r="M91" s="9"/>
      <c r="N91" s="10"/>
      <c r="O91" s="8"/>
      <c r="P91" s="11"/>
      <c r="Q91" s="9"/>
      <c r="R91" s="9"/>
      <c r="S91" s="9"/>
      <c r="T91" s="9"/>
      <c r="U91" s="9"/>
      <c r="V91" s="9"/>
      <c r="W91" s="10"/>
    </row>
    <row r="92" spans="1:23" ht="13.5" thickBot="1" x14ac:dyDescent="0.25">
      <c r="A92" s="36"/>
      <c r="B92" s="36"/>
      <c r="C92" s="8"/>
      <c r="D92" s="8"/>
      <c r="E92" s="8"/>
      <c r="F92" s="8"/>
      <c r="G92" s="40" t="s">
        <v>5</v>
      </c>
      <c r="H92" s="1" t="s">
        <v>0</v>
      </c>
      <c r="I92" s="2">
        <v>-58938.282737242997</v>
      </c>
      <c r="J92" s="1" t="s">
        <v>1</v>
      </c>
      <c r="K92" s="1" t="s">
        <v>2</v>
      </c>
      <c r="L92" s="2">
        <v>118.564452882487</v>
      </c>
      <c r="M92" s="23" t="s">
        <v>6</v>
      </c>
      <c r="N92" s="24">
        <f>(I92*L92)/(I93*L93)</f>
        <v>0.95241236124134554</v>
      </c>
      <c r="O92" s="8"/>
      <c r="P92" s="23" t="s">
        <v>5</v>
      </c>
      <c r="Q92" s="1" t="s">
        <v>0</v>
      </c>
      <c r="R92" s="2">
        <v>41901.771019451298</v>
      </c>
      <c r="S92" s="1" t="s">
        <v>1</v>
      </c>
      <c r="T92" s="1" t="s">
        <v>2</v>
      </c>
      <c r="U92" s="2">
        <v>-2276.61339862144</v>
      </c>
      <c r="V92" s="23" t="s">
        <v>6</v>
      </c>
      <c r="W92" s="24">
        <f>(R92*U92)/(R93*U93)</f>
        <v>0.97255731302629955</v>
      </c>
    </row>
    <row r="93" spans="1:23" ht="13.5" thickBot="1" x14ac:dyDescent="0.25">
      <c r="A93" s="8"/>
      <c r="B93" s="8"/>
      <c r="C93" s="8"/>
      <c r="D93" s="8"/>
      <c r="E93" s="8"/>
      <c r="F93" s="8"/>
      <c r="G93" s="40"/>
      <c r="H93" s="4" t="s">
        <v>4</v>
      </c>
      <c r="I93" s="2">
        <v>-61286.523762392098</v>
      </c>
      <c r="J93" s="5" t="s">
        <v>1</v>
      </c>
      <c r="K93" s="5" t="s">
        <v>17</v>
      </c>
      <c r="L93" s="2">
        <v>119.718693191011</v>
      </c>
      <c r="M93" s="23"/>
      <c r="N93" s="24"/>
      <c r="O93" s="8"/>
      <c r="P93" s="23"/>
      <c r="Q93" s="4" t="s">
        <v>4</v>
      </c>
      <c r="R93" s="2">
        <v>41771.184926259499</v>
      </c>
      <c r="S93" s="5" t="s">
        <v>1</v>
      </c>
      <c r="T93" s="5" t="s">
        <v>17</v>
      </c>
      <c r="U93" s="2">
        <v>-2348.1707166796</v>
      </c>
      <c r="V93" s="23"/>
      <c r="W93" s="24"/>
    </row>
    <row r="94" spans="1:23" ht="13.5" thickBot="1" x14ac:dyDescent="0.25">
      <c r="A94" s="36"/>
      <c r="B94" s="36"/>
      <c r="C94" s="8"/>
      <c r="D94" s="8"/>
      <c r="E94" s="8"/>
      <c r="F94" s="8"/>
      <c r="G94" s="13"/>
      <c r="H94" s="13"/>
      <c r="I94" s="13"/>
      <c r="J94" s="13"/>
      <c r="K94" s="13"/>
      <c r="L94" s="13"/>
      <c r="M94" s="13"/>
      <c r="N94" s="14"/>
      <c r="O94" s="8"/>
      <c r="P94" s="12"/>
      <c r="Q94" s="13"/>
      <c r="R94" s="13"/>
      <c r="S94" s="13"/>
      <c r="T94" s="13"/>
      <c r="U94" s="13"/>
      <c r="V94" s="13"/>
      <c r="W94" s="14"/>
    </row>
    <row r="95" spans="1:23" x14ac:dyDescent="0.2">
      <c r="A95" s="36"/>
      <c r="B95" s="36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6"/>
    </row>
    <row r="96" spans="1:23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6"/>
    </row>
    <row r="97" spans="1:23" ht="13.5" thickBot="1" x14ac:dyDescent="0.25">
      <c r="A97" s="36"/>
      <c r="B97" s="36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6"/>
    </row>
    <row r="98" spans="1:23" x14ac:dyDescent="0.2">
      <c r="A98" s="36"/>
      <c r="B98" s="36"/>
      <c r="C98" s="8"/>
      <c r="D98" s="8"/>
      <c r="E98" s="8"/>
      <c r="F98" s="8"/>
      <c r="G98" s="38" t="s">
        <v>7</v>
      </c>
      <c r="H98" s="38"/>
      <c r="I98" s="38">
        <v>-73027.728888141006</v>
      </c>
      <c r="J98" s="38"/>
      <c r="K98" s="38"/>
      <c r="L98" s="38">
        <v>125.489894733634</v>
      </c>
      <c r="M98" s="38"/>
      <c r="N98" s="39"/>
      <c r="O98" s="8"/>
      <c r="P98" s="37" t="s">
        <v>13</v>
      </c>
      <c r="Q98" s="38"/>
      <c r="R98" s="38">
        <v>41118.254460300202</v>
      </c>
      <c r="S98" s="38"/>
      <c r="T98" s="38"/>
      <c r="U98" s="38">
        <v>-2705.9573069704102</v>
      </c>
      <c r="V98" s="38"/>
      <c r="W98" s="39"/>
    </row>
    <row r="99" spans="1:23" ht="13.5" thickBot="1" x14ac:dyDescent="0.25">
      <c r="A99" s="8"/>
      <c r="B99" s="8"/>
      <c r="C99" s="8"/>
      <c r="D99" s="8"/>
      <c r="E99" s="8"/>
      <c r="F99" s="8"/>
      <c r="G99" s="9"/>
      <c r="H99" s="9"/>
      <c r="I99" s="9"/>
      <c r="J99" s="9"/>
      <c r="K99" s="9"/>
      <c r="L99" s="9"/>
      <c r="M99" s="9"/>
      <c r="N99" s="10"/>
      <c r="O99" s="8"/>
      <c r="P99" s="11"/>
      <c r="Q99" s="9"/>
      <c r="R99" s="9"/>
      <c r="S99" s="9"/>
      <c r="T99" s="9"/>
      <c r="U99" s="9"/>
      <c r="V99" s="9"/>
      <c r="W99" s="10"/>
    </row>
    <row r="100" spans="1:23" ht="13.5" thickBot="1" x14ac:dyDescent="0.25">
      <c r="A100" s="44"/>
      <c r="B100" s="8"/>
      <c r="C100" s="8"/>
      <c r="D100" s="8"/>
      <c r="E100" s="8"/>
      <c r="F100" s="8"/>
      <c r="G100" s="40" t="s">
        <v>5</v>
      </c>
      <c r="H100" s="1" t="s">
        <v>0</v>
      </c>
      <c r="I100" s="2">
        <v>-77724.210938440097</v>
      </c>
      <c r="J100" s="1" t="s">
        <v>1</v>
      </c>
      <c r="K100" s="1" t="s">
        <v>2</v>
      </c>
      <c r="L100" s="2">
        <v>127.798375350683</v>
      </c>
      <c r="M100" s="23" t="s">
        <v>6</v>
      </c>
      <c r="N100" s="24">
        <f>(I100*L100)/(I101*L101)</f>
        <v>0.96198515731355538</v>
      </c>
      <c r="O100" s="8"/>
      <c r="P100" s="23" t="s">
        <v>5</v>
      </c>
      <c r="Q100" s="1" t="s">
        <v>0</v>
      </c>
      <c r="R100" s="2">
        <v>40857.082273916501</v>
      </c>
      <c r="S100" s="1" t="s">
        <v>1</v>
      </c>
      <c r="T100" s="1" t="s">
        <v>2</v>
      </c>
      <c r="U100" s="2">
        <v>-2849.0719430867298</v>
      </c>
      <c r="V100" s="23" t="s">
        <v>6</v>
      </c>
      <c r="W100" s="24">
        <f>(R100*U100)/(R101*U101)</f>
        <v>0.97862720587979579</v>
      </c>
    </row>
    <row r="101" spans="1:23" ht="13.5" thickBot="1" x14ac:dyDescent="0.25">
      <c r="A101" s="8"/>
      <c r="B101" s="8"/>
      <c r="C101" s="8"/>
      <c r="D101" s="8"/>
      <c r="E101" s="8"/>
      <c r="F101" s="8"/>
      <c r="G101" s="40"/>
      <c r="H101" s="4" t="s">
        <v>4</v>
      </c>
      <c r="I101" s="2">
        <v>-80072.451963589105</v>
      </c>
      <c r="J101" s="5" t="s">
        <v>1</v>
      </c>
      <c r="K101" s="5" t="s">
        <v>17</v>
      </c>
      <c r="L101" s="2">
        <v>128.95261565920799</v>
      </c>
      <c r="M101" s="23"/>
      <c r="N101" s="24"/>
      <c r="O101" s="8"/>
      <c r="P101" s="23"/>
      <c r="Q101" s="4" t="s">
        <v>4</v>
      </c>
      <c r="R101" s="2">
        <v>40726.4961807246</v>
      </c>
      <c r="S101" s="5" t="s">
        <v>1</v>
      </c>
      <c r="T101" s="5" t="s">
        <v>17</v>
      </c>
      <c r="U101" s="2">
        <v>-2920.6292611448898</v>
      </c>
      <c r="V101" s="23"/>
      <c r="W101" s="24"/>
    </row>
    <row r="102" spans="1:23" ht="13.5" thickBot="1" x14ac:dyDescent="0.25">
      <c r="A102" s="45"/>
      <c r="B102" s="19"/>
      <c r="C102" s="46"/>
      <c r="D102" s="8"/>
      <c r="E102" s="8"/>
      <c r="F102" s="8"/>
      <c r="G102" s="13"/>
      <c r="H102" s="13"/>
      <c r="I102" s="13">
        <v>-82420.692988739102</v>
      </c>
      <c r="J102" s="13"/>
      <c r="K102" s="13"/>
      <c r="L102" s="13">
        <v>130.106855967732</v>
      </c>
      <c r="M102" s="13"/>
      <c r="N102" s="14"/>
      <c r="O102" s="8"/>
      <c r="P102" s="12"/>
      <c r="Q102" s="13"/>
      <c r="R102" s="13"/>
      <c r="S102" s="13"/>
      <c r="T102" s="13"/>
      <c r="U102" s="13"/>
      <c r="V102" s="13"/>
      <c r="W102" s="14"/>
    </row>
    <row r="103" spans="1:23" x14ac:dyDescent="0.2">
      <c r="A103" s="47"/>
      <c r="B103" s="48"/>
      <c r="C103" s="49"/>
      <c r="D103" s="48"/>
      <c r="E103" s="17"/>
      <c r="F103" s="8"/>
      <c r="G103" s="34" t="s">
        <v>8</v>
      </c>
      <c r="H103" s="34"/>
      <c r="I103" s="34">
        <v>-84768.934013889098</v>
      </c>
      <c r="J103" s="34"/>
      <c r="K103" s="34"/>
      <c r="L103" s="34">
        <v>131.26109627625701</v>
      </c>
      <c r="M103" s="34"/>
      <c r="N103" s="35"/>
      <c r="O103" s="8"/>
      <c r="P103" s="33" t="s">
        <v>14</v>
      </c>
      <c r="Q103" s="34"/>
      <c r="R103" s="34">
        <v>40465.323994340899</v>
      </c>
      <c r="S103" s="34"/>
      <c r="T103" s="34"/>
      <c r="U103" s="34">
        <v>-3063.7438972612099</v>
      </c>
      <c r="V103" s="34"/>
      <c r="W103" s="35"/>
    </row>
    <row r="104" spans="1:23" ht="13.5" thickBot="1" x14ac:dyDescent="0.25">
      <c r="A104" s="47"/>
      <c r="B104" s="48"/>
      <c r="C104" s="19"/>
      <c r="D104" s="51"/>
      <c r="E104" s="17"/>
      <c r="F104" s="8"/>
      <c r="G104" s="9"/>
      <c r="H104" s="9"/>
      <c r="I104" s="9"/>
      <c r="J104" s="9"/>
      <c r="K104" s="9"/>
      <c r="L104" s="9"/>
      <c r="M104" s="9"/>
      <c r="N104" s="10"/>
      <c r="O104" s="8"/>
      <c r="P104" s="11"/>
      <c r="Q104" s="9"/>
      <c r="R104" s="9"/>
      <c r="S104" s="9"/>
      <c r="T104" s="9"/>
      <c r="U104" s="9"/>
      <c r="V104" s="9"/>
      <c r="W104" s="10"/>
    </row>
    <row r="105" spans="1:23" ht="13.5" thickBot="1" x14ac:dyDescent="0.25">
      <c r="A105" s="52"/>
      <c r="B105" s="53"/>
      <c r="C105" s="49"/>
      <c r="D105" s="59"/>
      <c r="E105" s="17"/>
      <c r="F105" s="8"/>
      <c r="G105" s="40" t="s">
        <v>5</v>
      </c>
      <c r="H105" s="1" t="s">
        <v>0</v>
      </c>
      <c r="I105" s="2">
        <v>-89465.416064188103</v>
      </c>
      <c r="J105" s="1" t="s">
        <v>1</v>
      </c>
      <c r="K105" s="1" t="s">
        <v>2</v>
      </c>
      <c r="L105" s="2">
        <v>133.569576893305</v>
      </c>
      <c r="M105" s="23" t="s">
        <v>6</v>
      </c>
      <c r="N105" s="24">
        <f>(I105*L105)/(I106*L106)</f>
        <v>0.9660755045086159</v>
      </c>
      <c r="O105" s="8"/>
      <c r="P105" s="23" t="s">
        <v>5</v>
      </c>
      <c r="Q105" s="1" t="s">
        <v>0</v>
      </c>
      <c r="R105" s="2">
        <v>40204.151807957198</v>
      </c>
      <c r="S105" s="1" t="s">
        <v>1</v>
      </c>
      <c r="T105" s="1" t="s">
        <v>2</v>
      </c>
      <c r="U105" s="2">
        <v>-3206.85853337754</v>
      </c>
      <c r="V105" s="23" t="s">
        <v>6</v>
      </c>
      <c r="W105" s="24">
        <f>(R105*U105)/(R106*U106)</f>
        <v>0.98136073585642714</v>
      </c>
    </row>
    <row r="106" spans="1:23" ht="13.5" thickBot="1" x14ac:dyDescent="0.25">
      <c r="A106" s="52"/>
      <c r="B106" s="53"/>
      <c r="C106" s="49"/>
      <c r="D106" s="59"/>
      <c r="E106" s="17"/>
      <c r="F106" s="8"/>
      <c r="G106" s="40"/>
      <c r="H106" s="4" t="s">
        <v>4</v>
      </c>
      <c r="I106" s="2">
        <v>-91813.657089338099</v>
      </c>
      <c r="J106" s="5" t="s">
        <v>1</v>
      </c>
      <c r="K106" s="5" t="s">
        <v>17</v>
      </c>
      <c r="L106" s="2">
        <v>134.72381720183</v>
      </c>
      <c r="M106" s="23"/>
      <c r="N106" s="24"/>
      <c r="O106" s="8"/>
      <c r="P106" s="23"/>
      <c r="Q106" s="4" t="s">
        <v>4</v>
      </c>
      <c r="R106" s="2">
        <v>40073.565714765296</v>
      </c>
      <c r="S106" s="5" t="s">
        <v>1</v>
      </c>
      <c r="T106" s="5" t="s">
        <v>17</v>
      </c>
      <c r="U106" s="2">
        <v>-3278.4158514357</v>
      </c>
      <c r="V106" s="23"/>
      <c r="W106" s="24"/>
    </row>
    <row r="107" spans="1:23" ht="13.5" thickBot="1" x14ac:dyDescent="0.25">
      <c r="A107" s="52"/>
      <c r="B107" s="53"/>
      <c r="C107" s="49"/>
      <c r="D107" s="59"/>
      <c r="E107" s="17"/>
      <c r="F107" s="8"/>
      <c r="G107" s="13"/>
      <c r="H107" s="13"/>
      <c r="I107" s="13">
        <v>-94161.898114487107</v>
      </c>
      <c r="J107" s="13"/>
      <c r="K107" s="13"/>
      <c r="L107" s="13">
        <v>135.87805751035501</v>
      </c>
      <c r="M107" s="13"/>
      <c r="N107" s="14"/>
      <c r="O107" s="8"/>
      <c r="P107" s="12"/>
      <c r="Q107" s="13"/>
      <c r="R107" s="13"/>
      <c r="S107" s="13"/>
      <c r="T107" s="13"/>
      <c r="U107" s="13"/>
      <c r="V107" s="13"/>
      <c r="W107" s="14"/>
    </row>
    <row r="108" spans="1:23" x14ac:dyDescent="0.2">
      <c r="A108" s="52"/>
      <c r="B108" s="53"/>
      <c r="C108" s="49"/>
      <c r="D108" s="59"/>
      <c r="E108" s="17"/>
      <c r="F108" s="8"/>
      <c r="G108" s="31" t="s">
        <v>9</v>
      </c>
      <c r="H108" s="31"/>
      <c r="I108" s="31">
        <v>-96510.139139637104</v>
      </c>
      <c r="J108" s="31"/>
      <c r="K108" s="31"/>
      <c r="L108" s="31">
        <v>137.03229781887899</v>
      </c>
      <c r="M108" s="31"/>
      <c r="N108" s="32"/>
      <c r="O108" s="8"/>
      <c r="P108" s="30" t="s">
        <v>12</v>
      </c>
      <c r="Q108" s="31"/>
      <c r="R108" s="31">
        <v>39812.393528381603</v>
      </c>
      <c r="S108" s="31"/>
      <c r="T108" s="31"/>
      <c r="U108" s="31">
        <v>-3421.5304875520201</v>
      </c>
      <c r="V108" s="31"/>
      <c r="W108" s="32"/>
    </row>
    <row r="109" spans="1:23" ht="13.5" thickBot="1" x14ac:dyDescent="0.25">
      <c r="A109" s="47"/>
      <c r="B109" s="54"/>
      <c r="C109" s="49"/>
      <c r="D109" s="59"/>
      <c r="E109" s="17"/>
      <c r="F109" s="8"/>
      <c r="G109" s="9"/>
      <c r="H109" s="9"/>
      <c r="I109" s="9"/>
      <c r="J109" s="9"/>
      <c r="K109" s="9"/>
      <c r="L109" s="9"/>
      <c r="M109" s="9"/>
      <c r="N109" s="10"/>
      <c r="O109" s="8"/>
      <c r="P109" s="11"/>
      <c r="Q109" s="9"/>
      <c r="R109" s="9"/>
      <c r="S109" s="9"/>
      <c r="T109" s="9"/>
      <c r="U109" s="9"/>
      <c r="V109" s="9"/>
      <c r="W109" s="10"/>
    </row>
    <row r="110" spans="1:23" ht="13.5" thickBot="1" x14ac:dyDescent="0.25">
      <c r="A110" s="52"/>
      <c r="B110" s="53"/>
      <c r="C110" s="49"/>
      <c r="D110" s="59"/>
      <c r="E110" s="17"/>
      <c r="F110" s="8"/>
      <c r="G110" s="40" t="s">
        <v>5</v>
      </c>
      <c r="H110" s="1" t="s">
        <v>0</v>
      </c>
      <c r="I110" s="2">
        <v>-101206.62118993601</v>
      </c>
      <c r="J110" s="1" t="s">
        <v>1</v>
      </c>
      <c r="K110" s="1" t="s">
        <v>2</v>
      </c>
      <c r="L110" s="2">
        <v>139.340778435928</v>
      </c>
      <c r="M110" s="23" t="s">
        <v>6</v>
      </c>
      <c r="N110" s="24">
        <f>(I110*L110)/(I111*L111)</f>
        <v>0.96929447384867828</v>
      </c>
      <c r="O110" s="8"/>
      <c r="P110" s="23" t="s">
        <v>5</v>
      </c>
      <c r="Q110" s="1" t="s">
        <v>0</v>
      </c>
      <c r="R110" s="2">
        <v>39551.221341997902</v>
      </c>
      <c r="S110" s="1" t="s">
        <v>1</v>
      </c>
      <c r="T110" s="1" t="s">
        <v>2</v>
      </c>
      <c r="U110" s="2">
        <v>-3564.6451236683401</v>
      </c>
      <c r="V110" s="23" t="s">
        <v>6</v>
      </c>
      <c r="W110" s="24">
        <f>(R110*U110)/(R111*U111)</f>
        <v>0.98356830833575937</v>
      </c>
    </row>
    <row r="111" spans="1:23" ht="13.5" thickBot="1" x14ac:dyDescent="0.25">
      <c r="A111" s="52"/>
      <c r="B111" s="53"/>
      <c r="C111" s="49"/>
      <c r="D111" s="59"/>
      <c r="E111" s="17"/>
      <c r="F111" s="8"/>
      <c r="G111" s="40"/>
      <c r="H111" s="4" t="s">
        <v>4</v>
      </c>
      <c r="I111" s="2">
        <v>-103554.862215086</v>
      </c>
      <c r="J111" s="5" t="s">
        <v>1</v>
      </c>
      <c r="K111" s="5" t="s">
        <v>17</v>
      </c>
      <c r="L111" s="2">
        <v>140.49501874445301</v>
      </c>
      <c r="M111" s="23"/>
      <c r="N111" s="24"/>
      <c r="O111" s="8"/>
      <c r="P111" s="23"/>
      <c r="Q111" s="4" t="s">
        <v>4</v>
      </c>
      <c r="R111" s="2">
        <v>39420.635248806102</v>
      </c>
      <c r="S111" s="5" t="s">
        <v>1</v>
      </c>
      <c r="T111" s="5" t="s">
        <v>17</v>
      </c>
      <c r="U111" s="2">
        <v>-3636.2024417265002</v>
      </c>
      <c r="V111" s="23"/>
      <c r="W111" s="24"/>
    </row>
    <row r="112" spans="1:23" ht="13.5" thickBot="1" x14ac:dyDescent="0.25">
      <c r="A112" s="52"/>
      <c r="B112" s="56"/>
      <c r="C112" s="60"/>
      <c r="D112" s="59"/>
      <c r="E112" s="17"/>
      <c r="F112" s="8"/>
      <c r="G112" s="13"/>
      <c r="H112" s="13"/>
      <c r="I112" s="13">
        <v>-105903.103240235</v>
      </c>
      <c r="J112" s="13"/>
      <c r="K112" s="13"/>
      <c r="L112" s="13">
        <v>141.64925905297699</v>
      </c>
      <c r="M112" s="13"/>
      <c r="N112" s="14"/>
      <c r="O112" s="8"/>
      <c r="P112" s="12"/>
      <c r="Q112" s="13"/>
      <c r="R112" s="13"/>
      <c r="S112" s="13"/>
      <c r="T112" s="13"/>
      <c r="U112" s="13"/>
      <c r="V112" s="13"/>
      <c r="W112" s="14"/>
    </row>
    <row r="113" spans="1:23" x14ac:dyDescent="0.2">
      <c r="A113" s="52"/>
      <c r="B113" s="56"/>
      <c r="C113" s="49"/>
      <c r="D113" s="59"/>
      <c r="E113" s="17"/>
      <c r="F113" s="8"/>
      <c r="G113" s="25" t="s">
        <v>10</v>
      </c>
      <c r="H113" s="25"/>
      <c r="I113" s="25">
        <v>-108251.34426538501</v>
      </c>
      <c r="J113" s="25"/>
      <c r="K113" s="25"/>
      <c r="L113" s="25">
        <v>142.80349936150199</v>
      </c>
      <c r="M113" s="25"/>
      <c r="N113" s="26"/>
      <c r="O113" s="8"/>
      <c r="P113" s="27" t="s">
        <v>15</v>
      </c>
      <c r="Q113" s="28"/>
      <c r="R113" s="28">
        <v>39159.463062422299</v>
      </c>
      <c r="S113" s="28"/>
      <c r="T113" s="28"/>
      <c r="U113" s="28">
        <v>-3779.3170778428298</v>
      </c>
      <c r="V113" s="28"/>
      <c r="W113" s="29"/>
    </row>
    <row r="114" spans="1:23" ht="13.5" thickBot="1" x14ac:dyDescent="0.25">
      <c r="A114" s="52"/>
      <c r="B114" s="56"/>
      <c r="C114" s="49"/>
      <c r="D114" s="59"/>
      <c r="E114" s="17"/>
      <c r="F114" s="8"/>
      <c r="G114" s="9"/>
      <c r="H114" s="9"/>
      <c r="I114" s="9"/>
      <c r="J114" s="9"/>
      <c r="K114" s="9"/>
      <c r="L114" s="9"/>
      <c r="M114" s="9"/>
      <c r="N114" s="10"/>
      <c r="O114" s="8"/>
      <c r="P114" s="11"/>
      <c r="Q114" s="9"/>
      <c r="R114" s="9"/>
      <c r="S114" s="9"/>
      <c r="T114" s="9"/>
      <c r="U114" s="9"/>
      <c r="V114" s="9"/>
      <c r="W114" s="10"/>
    </row>
    <row r="115" spans="1:23" ht="13.5" thickBot="1" x14ac:dyDescent="0.25">
      <c r="A115" s="52"/>
      <c r="B115" s="53"/>
      <c r="C115" s="61"/>
      <c r="D115" s="59"/>
      <c r="E115" s="17"/>
      <c r="F115" s="8"/>
      <c r="G115" s="40" t="s">
        <v>5</v>
      </c>
      <c r="H115" s="1" t="s">
        <v>0</v>
      </c>
      <c r="I115" s="2">
        <v>-112947.826315684</v>
      </c>
      <c r="J115" s="1" t="s">
        <v>1</v>
      </c>
      <c r="K115" s="1" t="s">
        <v>2</v>
      </c>
      <c r="L115" s="2">
        <v>145.11197997855101</v>
      </c>
      <c r="M115" s="23" t="s">
        <v>6</v>
      </c>
      <c r="N115" s="24">
        <f>(I115*L115)/(I116*L116)</f>
        <v>0.97190230542972122</v>
      </c>
      <c r="O115" s="8"/>
      <c r="P115" s="23" t="s">
        <v>5</v>
      </c>
      <c r="Q115" s="1" t="s">
        <v>0</v>
      </c>
      <c r="R115" s="2">
        <v>38898.290876038598</v>
      </c>
      <c r="S115" s="1" t="s">
        <v>1</v>
      </c>
      <c r="T115" s="1" t="s">
        <v>2</v>
      </c>
      <c r="U115" s="2">
        <v>-3922.4317139591499</v>
      </c>
      <c r="V115" s="23" t="s">
        <v>6</v>
      </c>
      <c r="W115" s="24">
        <f>(R115*U115)/(R116*U116)</f>
        <v>0.98539182210102361</v>
      </c>
    </row>
    <row r="116" spans="1:23" ht="13.5" thickBot="1" x14ac:dyDescent="0.25">
      <c r="A116" s="52"/>
      <c r="B116" s="53"/>
      <c r="C116" s="60"/>
      <c r="D116" s="59"/>
      <c r="E116" s="17"/>
      <c r="F116" s="8"/>
      <c r="G116" s="40"/>
      <c r="H116" s="4" t="s">
        <v>4</v>
      </c>
      <c r="I116" s="2">
        <v>-115296.06734083399</v>
      </c>
      <c r="J116" s="5" t="s">
        <v>1</v>
      </c>
      <c r="K116" s="5" t="s">
        <v>17</v>
      </c>
      <c r="L116" s="2">
        <v>146.26622028707499</v>
      </c>
      <c r="M116" s="23"/>
      <c r="N116" s="24"/>
      <c r="O116" s="8"/>
      <c r="P116" s="23"/>
      <c r="Q116" s="4" t="s">
        <v>4</v>
      </c>
      <c r="R116" s="2">
        <v>38767.704782846798</v>
      </c>
      <c r="S116" s="5" t="s">
        <v>1</v>
      </c>
      <c r="T116" s="5" t="s">
        <v>17</v>
      </c>
      <c r="U116" s="2">
        <v>-3993.9890320173099</v>
      </c>
      <c r="V116" s="23"/>
      <c r="W116" s="24"/>
    </row>
    <row r="117" spans="1:23" ht="13.5" thickBot="1" x14ac:dyDescent="0.25">
      <c r="A117" s="52"/>
      <c r="B117" s="53"/>
      <c r="C117" s="60"/>
      <c r="D117" s="59"/>
      <c r="E117" s="17"/>
      <c r="F117" s="8"/>
      <c r="G117" s="13"/>
      <c r="H117" s="13"/>
      <c r="I117" s="13"/>
      <c r="J117" s="13"/>
      <c r="K117" s="13"/>
      <c r="L117" s="13"/>
      <c r="M117" s="13"/>
      <c r="N117" s="14"/>
      <c r="O117" s="8"/>
      <c r="P117" s="12"/>
      <c r="Q117" s="13"/>
      <c r="R117" s="13"/>
      <c r="S117" s="13"/>
      <c r="T117" s="13"/>
      <c r="U117" s="13"/>
      <c r="V117" s="13"/>
      <c r="W117" s="14"/>
    </row>
    <row r="118" spans="1:23" x14ac:dyDescent="0.2">
      <c r="A118" s="52"/>
      <c r="B118" s="53"/>
      <c r="C118" s="60"/>
      <c r="D118" s="59"/>
      <c r="E118" s="17"/>
      <c r="F118" s="8"/>
      <c r="G118" s="21" t="s">
        <v>11</v>
      </c>
      <c r="H118" s="21"/>
      <c r="I118" s="21">
        <v>-119992.549391133</v>
      </c>
      <c r="J118" s="21"/>
      <c r="K118" s="21"/>
      <c r="L118" s="21">
        <v>148.574700904125</v>
      </c>
      <c r="M118" s="21"/>
      <c r="N118" s="22"/>
      <c r="O118" s="8"/>
      <c r="P118" s="20" t="s">
        <v>16</v>
      </c>
      <c r="Q118" s="21"/>
      <c r="R118" s="21">
        <v>38506.532596463097</v>
      </c>
      <c r="S118" s="21"/>
      <c r="T118" s="21"/>
      <c r="U118" s="21">
        <v>-4137.10366813363</v>
      </c>
      <c r="V118" s="21"/>
      <c r="W118" s="22"/>
    </row>
    <row r="119" spans="1:23" ht="13.5" thickBot="1" x14ac:dyDescent="0.25">
      <c r="A119" s="52"/>
      <c r="B119" s="53"/>
      <c r="C119" s="49"/>
      <c r="D119" s="59"/>
      <c r="E119" s="17"/>
      <c r="F119" s="8"/>
      <c r="G119" s="9"/>
      <c r="H119" s="9"/>
      <c r="I119" s="9"/>
      <c r="J119" s="9"/>
      <c r="K119" s="9"/>
      <c r="L119" s="9"/>
      <c r="M119" s="9"/>
      <c r="N119" s="10"/>
      <c r="O119" s="8"/>
      <c r="P119" s="11"/>
      <c r="Q119" s="9"/>
      <c r="R119" s="9"/>
      <c r="S119" s="9"/>
      <c r="T119" s="9"/>
      <c r="U119" s="9"/>
      <c r="V119" s="9"/>
      <c r="W119" s="10"/>
    </row>
    <row r="120" spans="1:23" ht="13.5" thickBot="1" x14ac:dyDescent="0.25">
      <c r="A120" s="52"/>
      <c r="B120" s="53"/>
      <c r="C120" s="49"/>
      <c r="D120" s="59"/>
      <c r="E120" s="17"/>
      <c r="F120" s="8"/>
      <c r="G120" s="40" t="s">
        <v>5</v>
      </c>
      <c r="H120" s="1" t="s">
        <v>0</v>
      </c>
      <c r="I120" s="2">
        <v>-124689.031441432</v>
      </c>
      <c r="J120" s="1" t="s">
        <v>1</v>
      </c>
      <c r="K120" s="1" t="s">
        <v>2</v>
      </c>
      <c r="L120" s="2">
        <v>150.88318152117401</v>
      </c>
      <c r="M120" s="23" t="s">
        <v>6</v>
      </c>
      <c r="N120" s="24">
        <f>(I120*L120)/(I121*L121)</f>
        <v>0.97406385314986965</v>
      </c>
      <c r="O120" s="8"/>
      <c r="P120" s="23" t="s">
        <v>5</v>
      </c>
      <c r="Q120" s="1" t="s">
        <v>0</v>
      </c>
      <c r="R120" s="2">
        <v>38245.360410079396</v>
      </c>
      <c r="S120" s="1" t="s">
        <v>1</v>
      </c>
      <c r="T120" s="1" t="s">
        <v>2</v>
      </c>
      <c r="U120" s="2">
        <v>-4280.2183042499601</v>
      </c>
      <c r="V120" s="23" t="s">
        <v>6</v>
      </c>
      <c r="W120" s="24">
        <f>(R120*U120)/(R121*U121)</f>
        <v>0.98692654505266897</v>
      </c>
    </row>
    <row r="121" spans="1:23" ht="13.5" thickBot="1" x14ac:dyDescent="0.25">
      <c r="A121" s="52"/>
      <c r="B121" s="53"/>
      <c r="C121" s="60"/>
      <c r="D121" s="59"/>
      <c r="E121" s="17"/>
      <c r="F121" s="8"/>
      <c r="G121" s="40"/>
      <c r="H121" s="4" t="s">
        <v>4</v>
      </c>
      <c r="I121" s="2">
        <v>-127037.272466582</v>
      </c>
      <c r="J121" s="5" t="s">
        <v>1</v>
      </c>
      <c r="K121" s="5" t="s">
        <v>17</v>
      </c>
      <c r="L121" s="2">
        <v>152.03742182969799</v>
      </c>
      <c r="M121" s="23"/>
      <c r="N121" s="24"/>
      <c r="O121" s="8"/>
      <c r="P121" s="23"/>
      <c r="Q121" s="4" t="s">
        <v>4</v>
      </c>
      <c r="R121" s="2">
        <v>38114.774316887502</v>
      </c>
      <c r="S121" s="5" t="s">
        <v>1</v>
      </c>
      <c r="T121" s="5" t="s">
        <v>17</v>
      </c>
      <c r="U121" s="2">
        <v>-4351.7756223081196</v>
      </c>
      <c r="V121" s="23"/>
      <c r="W121" s="24"/>
    </row>
    <row r="122" spans="1:23" ht="13.5" thickBot="1" x14ac:dyDescent="0.25">
      <c r="A122" s="47"/>
      <c r="B122" s="57"/>
      <c r="C122" s="49"/>
      <c r="D122" s="49"/>
      <c r="E122" s="17"/>
      <c r="F122" s="8"/>
      <c r="G122" s="13"/>
      <c r="H122" s="13"/>
      <c r="I122" s="13"/>
      <c r="J122" s="13"/>
      <c r="K122" s="13"/>
      <c r="L122" s="13"/>
      <c r="M122" s="13"/>
      <c r="N122" s="14"/>
      <c r="O122" s="8"/>
      <c r="P122" s="12"/>
      <c r="Q122" s="13"/>
      <c r="R122" s="13"/>
      <c r="S122" s="13"/>
      <c r="T122" s="13"/>
      <c r="U122" s="13"/>
      <c r="V122" s="13"/>
      <c r="W122" s="14"/>
    </row>
    <row r="123" spans="1:23" x14ac:dyDescent="0.2">
      <c r="A123" s="45"/>
      <c r="B123" s="57"/>
      <c r="C123" s="49"/>
      <c r="D123" s="49"/>
      <c r="E123" s="1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16"/>
    </row>
    <row r="124" spans="1:23" x14ac:dyDescent="0.2">
      <c r="A124" s="47"/>
      <c r="B124" s="57"/>
      <c r="C124" s="49"/>
      <c r="D124" s="59"/>
      <c r="E124" s="1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16"/>
    </row>
    <row r="125" spans="1:23" x14ac:dyDescent="0.2">
      <c r="A125" s="52"/>
      <c r="B125" s="53"/>
      <c r="C125" s="49"/>
      <c r="D125" s="59"/>
      <c r="E125" s="1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16"/>
    </row>
    <row r="126" spans="1:23" x14ac:dyDescent="0.2">
      <c r="A126" s="52"/>
      <c r="B126" s="53"/>
      <c r="C126" s="49"/>
      <c r="D126" s="59"/>
      <c r="E126" s="1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16"/>
    </row>
    <row r="127" spans="1:23" x14ac:dyDescent="0.2">
      <c r="A127" s="8"/>
      <c r="B127" s="8"/>
      <c r="C127" s="1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16"/>
    </row>
    <row r="128" spans="1:23" ht="13.5" thickBot="1" x14ac:dyDescent="0.25">
      <c r="A128" s="8"/>
      <c r="B128" s="8"/>
      <c r="C128" s="8"/>
      <c r="D128" s="8"/>
      <c r="E128" s="8"/>
      <c r="F128" s="8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7"/>
    </row>
    <row r="129" spans="1:23" ht="13.5" thickBot="1" x14ac:dyDescent="0.25">
      <c r="A129" s="8"/>
      <c r="B129" s="8"/>
      <c r="C129" s="8"/>
      <c r="D129" s="8"/>
      <c r="E129" s="8"/>
      <c r="F129" s="8"/>
      <c r="G129" s="8"/>
    </row>
    <row r="130" spans="1:23" x14ac:dyDescent="0.2">
      <c r="A130" s="8"/>
      <c r="B130" s="8"/>
      <c r="C130" s="8"/>
      <c r="D130" s="8"/>
      <c r="E130" s="8"/>
      <c r="F130" s="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15"/>
    </row>
    <row r="131" spans="1:23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16"/>
    </row>
    <row r="132" spans="1:23" x14ac:dyDescent="0.2">
      <c r="A132" s="8"/>
      <c r="B132" s="1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6"/>
    </row>
    <row r="133" spans="1:23" ht="13.5" thickBo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16"/>
    </row>
    <row r="134" spans="1:23" x14ac:dyDescent="0.2">
      <c r="A134" s="36"/>
      <c r="B134" s="36"/>
      <c r="C134" s="8"/>
      <c r="D134" s="8"/>
      <c r="E134" s="8"/>
      <c r="F134" s="8"/>
      <c r="G134" s="21" t="s">
        <v>19</v>
      </c>
      <c r="H134" s="21"/>
      <c r="I134" s="21">
        <v>-157564.405793527</v>
      </c>
      <c r="J134" s="21"/>
      <c r="K134" s="21"/>
      <c r="L134" s="21">
        <v>167.04254584051699</v>
      </c>
      <c r="M134" s="21"/>
      <c r="N134" s="22"/>
      <c r="O134" s="8"/>
      <c r="P134" s="20" t="s">
        <v>16</v>
      </c>
      <c r="Q134" s="21"/>
      <c r="R134" s="21">
        <v>36417.155105393402</v>
      </c>
      <c r="S134" s="21"/>
      <c r="T134" s="21"/>
      <c r="U134" s="21">
        <v>-5282.0207570642096</v>
      </c>
      <c r="V134" s="21"/>
      <c r="W134" s="22"/>
    </row>
    <row r="135" spans="1:23" ht="13.5" thickBot="1" x14ac:dyDescent="0.25">
      <c r="A135" s="8"/>
      <c r="B135" s="8"/>
      <c r="C135" s="8"/>
      <c r="D135" s="8"/>
      <c r="E135" s="8"/>
      <c r="F135" s="8"/>
      <c r="G135" s="9"/>
      <c r="H135" s="9"/>
      <c r="I135" s="9"/>
      <c r="J135" s="9"/>
      <c r="K135" s="9"/>
      <c r="L135" s="9"/>
      <c r="M135" s="9"/>
      <c r="N135" s="10"/>
      <c r="O135" s="8"/>
      <c r="P135" s="11"/>
      <c r="Q135" s="9"/>
      <c r="R135" s="9"/>
      <c r="S135" s="9"/>
      <c r="T135" s="9"/>
      <c r="U135" s="9"/>
      <c r="V135" s="9"/>
      <c r="W135" s="10"/>
    </row>
    <row r="136" spans="1:23" ht="13.5" thickBot="1" x14ac:dyDescent="0.25">
      <c r="A136" s="36"/>
      <c r="B136" s="36"/>
      <c r="C136" s="8"/>
      <c r="D136" s="8"/>
      <c r="E136" s="8"/>
      <c r="F136" s="8"/>
      <c r="G136" s="40" t="s">
        <v>5</v>
      </c>
      <c r="H136" s="1" t="s">
        <v>0</v>
      </c>
      <c r="I136" s="2">
        <v>-162260.88784382699</v>
      </c>
      <c r="J136" s="1" t="s">
        <v>1</v>
      </c>
      <c r="K136" s="1" t="s">
        <v>2</v>
      </c>
      <c r="L136" s="2">
        <v>169.35102645756601</v>
      </c>
      <c r="M136" s="23" t="s">
        <v>6</v>
      </c>
      <c r="N136" s="24">
        <f>(I136*L136)/(I137*L137)</f>
        <v>0.979061484639007</v>
      </c>
      <c r="O136" s="8"/>
      <c r="P136" s="23" t="s">
        <v>5</v>
      </c>
      <c r="Q136" s="1" t="s">
        <v>0</v>
      </c>
      <c r="R136" s="2">
        <v>36155.982919009701</v>
      </c>
      <c r="S136" s="1" t="s">
        <v>1</v>
      </c>
      <c r="T136" s="1" t="s">
        <v>2</v>
      </c>
      <c r="U136" s="2">
        <v>-5425.1353931805397</v>
      </c>
      <c r="V136" s="23" t="s">
        <v>6</v>
      </c>
      <c r="W136" s="24">
        <f>(R136*U136)/(R137*U137)</f>
        <v>0.99055939561051687</v>
      </c>
    </row>
    <row r="137" spans="1:23" ht="13.5" thickBot="1" x14ac:dyDescent="0.25">
      <c r="A137" s="8"/>
      <c r="B137" s="8"/>
      <c r="C137" s="8"/>
      <c r="D137" s="8"/>
      <c r="E137" s="8"/>
      <c r="F137" s="8"/>
      <c r="G137" s="40"/>
      <c r="H137" s="4" t="s">
        <v>4</v>
      </c>
      <c r="I137" s="2">
        <v>-164609.128868976</v>
      </c>
      <c r="J137" s="5" t="s">
        <v>1</v>
      </c>
      <c r="K137" s="5" t="s">
        <v>18</v>
      </c>
      <c r="L137" s="2">
        <v>170.50526676609101</v>
      </c>
      <c r="M137" s="23"/>
      <c r="N137" s="24"/>
      <c r="O137" s="8"/>
      <c r="P137" s="23"/>
      <c r="Q137" s="4" t="s">
        <v>4</v>
      </c>
      <c r="R137" s="2">
        <v>36025.396825817799</v>
      </c>
      <c r="S137" s="5" t="s">
        <v>1</v>
      </c>
      <c r="T137" s="5" t="s">
        <v>18</v>
      </c>
      <c r="U137" s="2">
        <v>-5496.6927112387002</v>
      </c>
      <c r="V137" s="23"/>
      <c r="W137" s="24"/>
    </row>
    <row r="138" spans="1:23" ht="13.5" thickBot="1" x14ac:dyDescent="0.25">
      <c r="A138" s="36"/>
      <c r="B138" s="36"/>
      <c r="C138" s="8"/>
      <c r="D138" s="8"/>
      <c r="E138" s="8"/>
      <c r="F138" s="8"/>
      <c r="G138" s="13"/>
      <c r="H138" s="13"/>
      <c r="I138" s="13"/>
      <c r="J138" s="13"/>
      <c r="K138" s="13"/>
      <c r="L138" s="13"/>
      <c r="M138" s="13"/>
      <c r="N138" s="14"/>
      <c r="O138" s="8"/>
      <c r="P138" s="12"/>
      <c r="Q138" s="13"/>
      <c r="R138" s="13"/>
      <c r="S138" s="13"/>
      <c r="T138" s="13"/>
      <c r="U138" s="13"/>
      <c r="V138" s="13"/>
      <c r="W138" s="14"/>
    </row>
    <row r="139" spans="1:23" x14ac:dyDescent="0.2">
      <c r="A139" s="36"/>
      <c r="B139" s="36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6"/>
    </row>
    <row r="140" spans="1:23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6"/>
    </row>
    <row r="141" spans="1:23" ht="13.5" thickBot="1" x14ac:dyDescent="0.25">
      <c r="A141" s="36"/>
      <c r="B141" s="36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6"/>
    </row>
    <row r="142" spans="1:23" x14ac:dyDescent="0.2">
      <c r="A142" s="36"/>
      <c r="B142" s="36"/>
      <c r="C142" s="8"/>
      <c r="D142" s="8"/>
      <c r="E142" s="8"/>
      <c r="F142" s="8"/>
      <c r="G142" s="38" t="s">
        <v>7</v>
      </c>
      <c r="H142" s="38"/>
      <c r="I142" s="38">
        <v>-176350.333994724</v>
      </c>
      <c r="J142" s="38"/>
      <c r="K142" s="38"/>
      <c r="L142" s="38">
        <v>176.27646830871399</v>
      </c>
      <c r="M142" s="38"/>
      <c r="N142" s="39"/>
      <c r="O142" s="8"/>
      <c r="P142" s="37" t="s">
        <v>13</v>
      </c>
      <c r="Q142" s="38"/>
      <c r="R142" s="38">
        <v>35372.466359858598</v>
      </c>
      <c r="S142" s="38"/>
      <c r="T142" s="38"/>
      <c r="U142" s="38">
        <v>-5854.4793015294999</v>
      </c>
      <c r="V142" s="38"/>
      <c r="W142" s="39"/>
    </row>
    <row r="143" spans="1:23" ht="13.5" thickBot="1" x14ac:dyDescent="0.25">
      <c r="A143" s="8"/>
      <c r="B143" s="8"/>
      <c r="C143" s="8"/>
      <c r="D143" s="8"/>
      <c r="E143" s="8"/>
      <c r="F143" s="8"/>
      <c r="G143" s="9"/>
      <c r="H143" s="9"/>
      <c r="I143" s="9"/>
      <c r="J143" s="9"/>
      <c r="K143" s="9"/>
      <c r="L143" s="9"/>
      <c r="M143" s="9"/>
      <c r="N143" s="10"/>
      <c r="O143" s="8"/>
      <c r="P143" s="11"/>
      <c r="Q143" s="9"/>
      <c r="R143" s="9"/>
      <c r="S143" s="9"/>
      <c r="T143" s="9"/>
      <c r="U143" s="9"/>
      <c r="V143" s="9"/>
      <c r="W143" s="10"/>
    </row>
    <row r="144" spans="1:23" ht="13.5" thickBot="1" x14ac:dyDescent="0.25">
      <c r="A144" s="44"/>
      <c r="B144" s="8"/>
      <c r="C144" s="8"/>
      <c r="D144" s="8"/>
      <c r="E144" s="8"/>
      <c r="F144" s="8"/>
      <c r="G144" s="40" t="s">
        <v>5</v>
      </c>
      <c r="H144" s="1" t="s">
        <v>0</v>
      </c>
      <c r="I144" s="2">
        <v>-181046.816045024</v>
      </c>
      <c r="J144" s="1" t="s">
        <v>1</v>
      </c>
      <c r="K144" s="1" t="s">
        <v>2</v>
      </c>
      <c r="L144" s="2">
        <v>178.584948925763</v>
      </c>
      <c r="M144" s="23" t="s">
        <v>6</v>
      </c>
      <c r="N144" s="24">
        <f>(I144*L144)/(I145*L145)</f>
        <v>0.98085619839776439</v>
      </c>
      <c r="O144" s="8"/>
      <c r="P144" s="23" t="s">
        <v>5</v>
      </c>
      <c r="Q144" s="1" t="s">
        <v>0</v>
      </c>
      <c r="R144" s="2">
        <v>35111.294173474897</v>
      </c>
      <c r="S144" s="1" t="s">
        <v>1</v>
      </c>
      <c r="T144" s="1" t="s">
        <v>2</v>
      </c>
      <c r="U144" s="2">
        <v>-5997.59393764582</v>
      </c>
      <c r="V144" s="23" t="s">
        <v>6</v>
      </c>
      <c r="W144" s="24">
        <f>(R144*U144)/(R145*U145)</f>
        <v>0.9918987409265726</v>
      </c>
    </row>
    <row r="145" spans="1:23" ht="13.5" thickBot="1" x14ac:dyDescent="0.25">
      <c r="A145" s="8"/>
      <c r="B145" s="8"/>
      <c r="C145" s="8"/>
      <c r="D145" s="8"/>
      <c r="E145" s="8"/>
      <c r="F145" s="8"/>
      <c r="G145" s="40"/>
      <c r="H145" s="4" t="s">
        <v>4</v>
      </c>
      <c r="I145" s="2">
        <v>-183395.057070173</v>
      </c>
      <c r="J145" s="5" t="s">
        <v>1</v>
      </c>
      <c r="K145" s="5" t="s">
        <v>18</v>
      </c>
      <c r="L145" s="2">
        <v>179.73918923428701</v>
      </c>
      <c r="M145" s="23"/>
      <c r="N145" s="24"/>
      <c r="O145" s="8"/>
      <c r="P145" s="23"/>
      <c r="Q145" s="4" t="s">
        <v>4</v>
      </c>
      <c r="R145" s="2">
        <v>34980.708080283002</v>
      </c>
      <c r="S145" s="5" t="s">
        <v>1</v>
      </c>
      <c r="T145" s="5" t="s">
        <v>18</v>
      </c>
      <c r="U145" s="2">
        <v>-6069.1512557039896</v>
      </c>
      <c r="V145" s="23"/>
      <c r="W145" s="24"/>
    </row>
    <row r="146" spans="1:23" ht="13.5" thickBot="1" x14ac:dyDescent="0.25">
      <c r="A146" s="45"/>
      <c r="B146" s="19"/>
      <c r="C146" s="46"/>
      <c r="D146" s="8"/>
      <c r="E146" s="8"/>
      <c r="F146" s="8"/>
      <c r="G146" s="13"/>
      <c r="H146" s="13"/>
      <c r="I146" s="13"/>
      <c r="J146" s="13"/>
      <c r="K146" s="13"/>
      <c r="L146" s="13"/>
      <c r="M146" s="13"/>
      <c r="N146" s="14"/>
      <c r="O146" s="8"/>
      <c r="P146" s="12"/>
      <c r="Q146" s="13"/>
      <c r="R146" s="13"/>
      <c r="S146" s="13"/>
      <c r="T146" s="13"/>
      <c r="U146" s="13"/>
      <c r="V146" s="13"/>
      <c r="W146" s="14"/>
    </row>
    <row r="147" spans="1:23" x14ac:dyDescent="0.2">
      <c r="A147" s="47"/>
      <c r="B147" s="48"/>
      <c r="C147" s="49"/>
      <c r="D147" s="48"/>
      <c r="E147" s="17"/>
      <c r="F147" s="8"/>
      <c r="G147" s="34" t="s">
        <v>8</v>
      </c>
      <c r="H147" s="34"/>
      <c r="I147" s="34">
        <v>-188091.539120473</v>
      </c>
      <c r="J147" s="34"/>
      <c r="K147" s="34"/>
      <c r="L147" s="34">
        <v>182.047669851336</v>
      </c>
      <c r="M147" s="34"/>
      <c r="N147" s="35"/>
      <c r="O147" s="8"/>
      <c r="P147" s="33" t="s">
        <v>14</v>
      </c>
      <c r="Q147" s="34"/>
      <c r="R147" s="34">
        <v>34719.535893899301</v>
      </c>
      <c r="S147" s="34"/>
      <c r="T147" s="34"/>
      <c r="U147" s="34">
        <v>-6212.2658918203097</v>
      </c>
      <c r="V147" s="34"/>
      <c r="W147" s="35"/>
    </row>
    <row r="148" spans="1:23" ht="13.5" thickBot="1" x14ac:dyDescent="0.25">
      <c r="A148" s="47"/>
      <c r="B148" s="48"/>
      <c r="C148" s="19"/>
      <c r="D148" s="51"/>
      <c r="E148" s="17"/>
      <c r="F148" s="8"/>
      <c r="G148" s="9"/>
      <c r="H148" s="9"/>
      <c r="I148" s="9"/>
      <c r="J148" s="9"/>
      <c r="K148" s="9"/>
      <c r="L148" s="9"/>
      <c r="M148" s="9"/>
      <c r="N148" s="10"/>
      <c r="O148" s="8"/>
      <c r="P148" s="11"/>
      <c r="Q148" s="9"/>
      <c r="R148" s="9"/>
      <c r="S148" s="9"/>
      <c r="T148" s="9"/>
      <c r="U148" s="9"/>
      <c r="V148" s="9"/>
      <c r="W148" s="10"/>
    </row>
    <row r="149" spans="1:23" ht="13.5" thickBot="1" x14ac:dyDescent="0.25">
      <c r="A149" s="52"/>
      <c r="B149" s="53"/>
      <c r="C149" s="49"/>
      <c r="D149" s="59"/>
      <c r="E149" s="17"/>
      <c r="F149" s="8"/>
      <c r="G149" s="40" t="s">
        <v>5</v>
      </c>
      <c r="H149" s="1" t="s">
        <v>0</v>
      </c>
      <c r="I149" s="2">
        <v>-192788.021170772</v>
      </c>
      <c r="J149" s="1" t="s">
        <v>1</v>
      </c>
      <c r="K149" s="1" t="s">
        <v>2</v>
      </c>
      <c r="L149" s="2">
        <v>184.35615046838601</v>
      </c>
      <c r="M149" s="23" t="s">
        <v>6</v>
      </c>
      <c r="N149" s="24">
        <f>(I149*L149)/(I150*L150)</f>
        <v>0.98181905043964446</v>
      </c>
      <c r="O149" s="8"/>
      <c r="P149" s="23" t="s">
        <v>5</v>
      </c>
      <c r="Q149" s="1" t="s">
        <v>0</v>
      </c>
      <c r="R149" s="2">
        <v>34458.3637075156</v>
      </c>
      <c r="S149" s="1" t="s">
        <v>1</v>
      </c>
      <c r="T149" s="1" t="s">
        <v>2</v>
      </c>
      <c r="U149" s="2">
        <v>-6355.3805279366297</v>
      </c>
      <c r="V149" s="23" t="s">
        <v>6</v>
      </c>
      <c r="W149" s="24">
        <f>(R149*U149)/(R150*U150)</f>
        <v>0.99262777170134664</v>
      </c>
    </row>
    <row r="150" spans="1:23" ht="13.5" thickBot="1" x14ac:dyDescent="0.25">
      <c r="A150" s="52"/>
      <c r="B150" s="53"/>
      <c r="C150" s="49"/>
      <c r="D150" s="59"/>
      <c r="E150" s="17"/>
      <c r="F150" s="8"/>
      <c r="G150" s="40"/>
      <c r="H150" s="4" t="s">
        <v>4</v>
      </c>
      <c r="I150" s="2">
        <v>-195136.26219592101</v>
      </c>
      <c r="J150" s="5" t="s">
        <v>1</v>
      </c>
      <c r="K150" s="5" t="s">
        <v>18</v>
      </c>
      <c r="L150" s="2">
        <v>185.51039077690999</v>
      </c>
      <c r="M150" s="23"/>
      <c r="N150" s="24"/>
      <c r="O150" s="8"/>
      <c r="P150" s="23"/>
      <c r="Q150" s="4" t="s">
        <v>4</v>
      </c>
      <c r="R150" s="2">
        <v>34327.777614323699</v>
      </c>
      <c r="S150" s="5" t="s">
        <v>1</v>
      </c>
      <c r="T150" s="5" t="s">
        <v>18</v>
      </c>
      <c r="U150" s="2">
        <v>-6426.9378459947902</v>
      </c>
      <c r="V150" s="23"/>
      <c r="W150" s="24"/>
    </row>
    <row r="151" spans="1:23" ht="13.5" thickBot="1" x14ac:dyDescent="0.25">
      <c r="A151" s="52"/>
      <c r="B151" s="53"/>
      <c r="C151" s="49"/>
      <c r="D151" s="59"/>
      <c r="E151" s="17"/>
      <c r="F151" s="8"/>
      <c r="G151" s="13"/>
      <c r="H151" s="13"/>
      <c r="I151" s="13"/>
      <c r="J151" s="13"/>
      <c r="K151" s="13"/>
      <c r="L151" s="13"/>
      <c r="M151" s="13"/>
      <c r="N151" s="14"/>
      <c r="O151" s="8"/>
      <c r="P151" s="12"/>
      <c r="Q151" s="13"/>
      <c r="R151" s="13"/>
      <c r="S151" s="13"/>
      <c r="T151" s="13"/>
      <c r="U151" s="13"/>
      <c r="V151" s="13"/>
      <c r="W151" s="14"/>
    </row>
    <row r="152" spans="1:23" x14ac:dyDescent="0.2">
      <c r="A152" s="52"/>
      <c r="B152" s="53"/>
      <c r="C152" s="49"/>
      <c r="D152" s="59"/>
      <c r="E152" s="17"/>
      <c r="F152" s="8"/>
      <c r="G152" s="31" t="s">
        <v>9</v>
      </c>
      <c r="H152" s="31"/>
      <c r="I152" s="31">
        <v>-199832.744246221</v>
      </c>
      <c r="J152" s="31"/>
      <c r="K152" s="31"/>
      <c r="L152" s="31">
        <v>187.818871393959</v>
      </c>
      <c r="M152" s="31"/>
      <c r="N152" s="32"/>
      <c r="O152" s="8"/>
      <c r="P152" s="30" t="s">
        <v>12</v>
      </c>
      <c r="Q152" s="31"/>
      <c r="R152" s="31">
        <v>34066.605427939998</v>
      </c>
      <c r="S152" s="31"/>
      <c r="T152" s="31"/>
      <c r="U152" s="31">
        <v>-6570.0524821111103</v>
      </c>
      <c r="V152" s="31"/>
      <c r="W152" s="32"/>
    </row>
    <row r="153" spans="1:23" ht="13.5" thickBot="1" x14ac:dyDescent="0.25">
      <c r="A153" s="47"/>
      <c r="B153" s="54"/>
      <c r="C153" s="49"/>
      <c r="D153" s="59"/>
      <c r="E153" s="17"/>
      <c r="F153" s="8"/>
      <c r="G153" s="9"/>
      <c r="H153" s="9"/>
      <c r="I153" s="9"/>
      <c r="J153" s="9"/>
      <c r="K153" s="9"/>
      <c r="L153" s="9"/>
      <c r="M153" s="9"/>
      <c r="N153" s="10"/>
      <c r="O153" s="8"/>
      <c r="P153" s="11"/>
      <c r="Q153" s="9"/>
      <c r="R153" s="9"/>
      <c r="S153" s="9"/>
      <c r="T153" s="9"/>
      <c r="U153" s="9"/>
      <c r="V153" s="9"/>
      <c r="W153" s="10"/>
    </row>
    <row r="154" spans="1:23" ht="13.5" thickBot="1" x14ac:dyDescent="0.25">
      <c r="A154" s="52"/>
      <c r="B154" s="53"/>
      <c r="C154" s="49"/>
      <c r="D154" s="59"/>
      <c r="E154" s="17"/>
      <c r="F154" s="8"/>
      <c r="G154" s="40" t="s">
        <v>5</v>
      </c>
      <c r="H154" s="1" t="s">
        <v>0</v>
      </c>
      <c r="I154" s="2">
        <v>-204529.22629652001</v>
      </c>
      <c r="J154" s="1" t="s">
        <v>1</v>
      </c>
      <c r="K154" s="1" t="s">
        <v>2</v>
      </c>
      <c r="L154" s="2">
        <v>190.12735201100801</v>
      </c>
      <c r="M154" s="23" t="s">
        <v>6</v>
      </c>
      <c r="N154" s="24">
        <f>(I154*L154)/(I155*L155)</f>
        <v>0.98268336870583095</v>
      </c>
      <c r="O154" s="8"/>
      <c r="P154" s="23" t="s">
        <v>5</v>
      </c>
      <c r="Q154" s="1" t="s">
        <v>0</v>
      </c>
      <c r="R154" s="2">
        <v>33805.433241556297</v>
      </c>
      <c r="S154" s="1" t="s">
        <v>1</v>
      </c>
      <c r="T154" s="1" t="s">
        <v>2</v>
      </c>
      <c r="U154" s="2">
        <v>-6713.1671182274404</v>
      </c>
      <c r="V154" s="23" t="s">
        <v>6</v>
      </c>
      <c r="W154" s="24">
        <f>(R154*U154)/(R155*U155)</f>
        <v>0.99329012607701361</v>
      </c>
    </row>
    <row r="155" spans="1:23" ht="13.5" thickBot="1" x14ac:dyDescent="0.25">
      <c r="A155" s="52"/>
      <c r="B155" s="53"/>
      <c r="C155" s="49"/>
      <c r="D155" s="59"/>
      <c r="E155" s="17"/>
      <c r="F155" s="8"/>
      <c r="G155" s="40"/>
      <c r="H155" s="4" t="s">
        <v>4</v>
      </c>
      <c r="I155" s="2">
        <v>-206877.46732167</v>
      </c>
      <c r="J155" s="5" t="s">
        <v>1</v>
      </c>
      <c r="K155" s="5" t="s">
        <v>18</v>
      </c>
      <c r="L155" s="2">
        <v>191.28159231953299</v>
      </c>
      <c r="M155" s="23"/>
      <c r="N155" s="24"/>
      <c r="O155" s="8"/>
      <c r="P155" s="23"/>
      <c r="Q155" s="4" t="s">
        <v>4</v>
      </c>
      <c r="R155" s="2">
        <v>33674.847148364497</v>
      </c>
      <c r="S155" s="5" t="s">
        <v>1</v>
      </c>
      <c r="T155" s="5" t="s">
        <v>18</v>
      </c>
      <c r="U155" s="2">
        <v>-6784.7244362855999</v>
      </c>
      <c r="V155" s="23"/>
      <c r="W155" s="24"/>
    </row>
    <row r="156" spans="1:23" ht="13.5" thickBot="1" x14ac:dyDescent="0.25">
      <c r="A156" s="52"/>
      <c r="B156" s="56"/>
      <c r="C156" s="60"/>
      <c r="D156" s="59"/>
      <c r="E156" s="17"/>
      <c r="F156" s="8"/>
      <c r="G156" s="13"/>
      <c r="H156" s="13"/>
      <c r="I156" s="13"/>
      <c r="J156" s="13"/>
      <c r="K156" s="13"/>
      <c r="L156" s="13"/>
      <c r="M156" s="13"/>
      <c r="N156" s="14"/>
      <c r="O156" s="8"/>
      <c r="P156" s="12"/>
      <c r="Q156" s="13"/>
      <c r="R156" s="13"/>
      <c r="S156" s="13"/>
      <c r="T156" s="13"/>
      <c r="U156" s="13"/>
      <c r="V156" s="13"/>
      <c r="W156" s="14"/>
    </row>
    <row r="157" spans="1:23" x14ac:dyDescent="0.2">
      <c r="A157" s="52"/>
      <c r="B157" s="56"/>
      <c r="C157" s="49"/>
      <c r="D157" s="59"/>
      <c r="E157" s="17"/>
      <c r="F157" s="8"/>
      <c r="G157" s="25" t="s">
        <v>10</v>
      </c>
      <c r="H157" s="25"/>
      <c r="I157" s="25">
        <v>-211573.94937196901</v>
      </c>
      <c r="J157" s="25"/>
      <c r="K157" s="25"/>
      <c r="L157" s="25">
        <v>193.590072936582</v>
      </c>
      <c r="M157" s="25"/>
      <c r="N157" s="26"/>
      <c r="O157" s="8"/>
      <c r="P157" s="27" t="s">
        <v>15</v>
      </c>
      <c r="Q157" s="28"/>
      <c r="R157" s="28">
        <v>33413.674961980803</v>
      </c>
      <c r="S157" s="28"/>
      <c r="T157" s="28"/>
      <c r="U157" s="28">
        <v>-6927.83907240192</v>
      </c>
      <c r="V157" s="28"/>
      <c r="W157" s="29"/>
    </row>
    <row r="158" spans="1:23" ht="13.5" thickBot="1" x14ac:dyDescent="0.25">
      <c r="A158" s="52"/>
      <c r="B158" s="56"/>
      <c r="C158" s="49"/>
      <c r="D158" s="59"/>
      <c r="E158" s="17"/>
      <c r="F158" s="8"/>
      <c r="G158" s="9"/>
      <c r="H158" s="9"/>
      <c r="I158" s="9"/>
      <c r="J158" s="9"/>
      <c r="K158" s="9"/>
      <c r="L158" s="9"/>
      <c r="M158" s="9"/>
      <c r="N158" s="10"/>
      <c r="O158" s="8"/>
      <c r="P158" s="11"/>
      <c r="Q158" s="9"/>
      <c r="R158" s="9"/>
      <c r="S158" s="9"/>
      <c r="T158" s="9"/>
      <c r="U158" s="9"/>
      <c r="V158" s="9"/>
      <c r="W158" s="10"/>
    </row>
    <row r="159" spans="1:23" ht="13.5" thickBot="1" x14ac:dyDescent="0.25">
      <c r="A159" s="52"/>
      <c r="B159" s="53"/>
      <c r="C159" s="61"/>
      <c r="D159" s="59"/>
      <c r="E159" s="17"/>
      <c r="F159" s="8"/>
      <c r="G159" s="40" t="s">
        <v>5</v>
      </c>
      <c r="H159" s="1" t="s">
        <v>0</v>
      </c>
      <c r="I159" s="2">
        <v>-216270.43142226801</v>
      </c>
      <c r="J159" s="1" t="s">
        <v>1</v>
      </c>
      <c r="K159" s="1" t="s">
        <v>2</v>
      </c>
      <c r="L159" s="2">
        <v>195.89855355363099</v>
      </c>
      <c r="M159" s="23" t="s">
        <v>6</v>
      </c>
      <c r="N159" s="24">
        <f>(I159*L159)/(I160*L160)</f>
        <v>0.98346413436130542</v>
      </c>
      <c r="O159" s="8"/>
      <c r="P159" s="23" t="s">
        <v>5</v>
      </c>
      <c r="Q159" s="1" t="s">
        <v>0</v>
      </c>
      <c r="R159" s="2">
        <v>33152.502775597102</v>
      </c>
      <c r="S159" s="1" t="s">
        <v>1</v>
      </c>
      <c r="T159" s="1" t="s">
        <v>2</v>
      </c>
      <c r="U159" s="2">
        <v>-7070.9537085182101</v>
      </c>
      <c r="V159" s="23" t="s">
        <v>6</v>
      </c>
      <c r="W159" s="24">
        <f>(R159*U159)/(R160*U160)</f>
        <v>0.9938963995056177</v>
      </c>
    </row>
    <row r="160" spans="1:23" ht="13.5" thickBot="1" x14ac:dyDescent="0.25">
      <c r="A160" s="52"/>
      <c r="B160" s="53"/>
      <c r="C160" s="60"/>
      <c r="D160" s="59"/>
      <c r="E160" s="17"/>
      <c r="F160" s="8"/>
      <c r="G160" s="40"/>
      <c r="H160" s="4" t="s">
        <v>4</v>
      </c>
      <c r="I160" s="2">
        <v>-218618.67244741801</v>
      </c>
      <c r="J160" s="5" t="s">
        <v>1</v>
      </c>
      <c r="K160" s="5" t="s">
        <v>18</v>
      </c>
      <c r="L160" s="2">
        <v>197.05279386215599</v>
      </c>
      <c r="M160" s="23"/>
      <c r="N160" s="24"/>
      <c r="O160" s="8"/>
      <c r="P160" s="23"/>
      <c r="Q160" s="4" t="s">
        <v>4</v>
      </c>
      <c r="R160" s="2">
        <v>33021.916682405201</v>
      </c>
      <c r="S160" s="5" t="s">
        <v>1</v>
      </c>
      <c r="T160" s="5" t="s">
        <v>18</v>
      </c>
      <c r="U160" s="2">
        <v>-7142.5110265764097</v>
      </c>
      <c r="V160" s="23"/>
      <c r="W160" s="24"/>
    </row>
    <row r="161" spans="1:23" ht="13.5" thickBot="1" x14ac:dyDescent="0.25">
      <c r="A161" s="52"/>
      <c r="B161" s="53"/>
      <c r="C161" s="60"/>
      <c r="D161" s="59"/>
      <c r="E161" s="17"/>
      <c r="F161" s="8"/>
      <c r="G161" s="13"/>
      <c r="H161" s="13"/>
      <c r="I161" s="13"/>
      <c r="J161" s="13"/>
      <c r="K161" s="13"/>
      <c r="L161" s="13"/>
      <c r="M161" s="13"/>
      <c r="N161" s="14"/>
      <c r="O161" s="8"/>
      <c r="P161" s="12"/>
      <c r="Q161" s="13"/>
      <c r="R161" s="13"/>
      <c r="S161" s="13"/>
      <c r="T161" s="13"/>
      <c r="U161" s="13"/>
      <c r="V161" s="13"/>
      <c r="W161" s="14"/>
    </row>
    <row r="162" spans="1:23" x14ac:dyDescent="0.2">
      <c r="A162" s="52"/>
      <c r="B162" s="53"/>
      <c r="C162" s="60"/>
      <c r="D162" s="59"/>
      <c r="E162" s="17"/>
      <c r="F162" s="8"/>
      <c r="G162" s="21" t="s">
        <v>11</v>
      </c>
      <c r="H162" s="21"/>
      <c r="I162" s="21">
        <v>-223315.15449771701</v>
      </c>
      <c r="J162" s="21"/>
      <c r="K162" s="21"/>
      <c r="L162" s="21">
        <v>199.36127447920501</v>
      </c>
      <c r="M162" s="21"/>
      <c r="N162" s="22"/>
      <c r="O162" s="8"/>
      <c r="P162" s="20" t="s">
        <v>16</v>
      </c>
      <c r="Q162" s="21"/>
      <c r="R162" s="21">
        <v>32760.7444960215</v>
      </c>
      <c r="S162" s="21"/>
      <c r="T162" s="21"/>
      <c r="U162" s="21">
        <v>-7285.6256626927097</v>
      </c>
      <c r="V162" s="21"/>
      <c r="W162" s="22"/>
    </row>
    <row r="163" spans="1:23" ht="13.5" thickBot="1" x14ac:dyDescent="0.25">
      <c r="A163" s="52"/>
      <c r="B163" s="53"/>
      <c r="C163" s="49"/>
      <c r="D163" s="59"/>
      <c r="E163" s="17"/>
      <c r="F163" s="8"/>
      <c r="G163" s="9"/>
      <c r="H163" s="9"/>
      <c r="I163" s="9"/>
      <c r="J163" s="9"/>
      <c r="K163" s="9"/>
      <c r="L163" s="9"/>
      <c r="M163" s="9"/>
      <c r="N163" s="10"/>
      <c r="O163" s="8"/>
      <c r="P163" s="11"/>
      <c r="Q163" s="9"/>
      <c r="R163" s="9"/>
      <c r="S163" s="9"/>
      <c r="T163" s="9"/>
      <c r="U163" s="9"/>
      <c r="V163" s="9"/>
      <c r="W163" s="10"/>
    </row>
    <row r="164" spans="1:23" ht="13.5" thickBot="1" x14ac:dyDescent="0.25">
      <c r="A164" s="52"/>
      <c r="B164" s="53"/>
      <c r="C164" s="49"/>
      <c r="D164" s="59"/>
      <c r="E164" s="17"/>
      <c r="F164" s="8"/>
      <c r="G164" s="40" t="s">
        <v>5</v>
      </c>
      <c r="H164" s="1" t="s">
        <v>0</v>
      </c>
      <c r="I164" s="2">
        <v>-228011.63654801599</v>
      </c>
      <c r="J164" s="1" t="s">
        <v>1</v>
      </c>
      <c r="K164" s="1" t="s">
        <v>2</v>
      </c>
      <c r="L164" s="2">
        <v>201.66975509625399</v>
      </c>
      <c r="M164" s="23" t="s">
        <v>6</v>
      </c>
      <c r="N164" s="24">
        <f>(I164*L164)/(I165*L165)</f>
        <v>0.98417337089263512</v>
      </c>
      <c r="O164" s="8"/>
      <c r="P164" s="23" t="s">
        <v>5</v>
      </c>
      <c r="Q164" s="1" t="s">
        <v>0</v>
      </c>
      <c r="R164" s="2">
        <v>32499.572309637799</v>
      </c>
      <c r="S164" s="1" t="s">
        <v>1</v>
      </c>
      <c r="T164" s="1" t="s">
        <v>2</v>
      </c>
      <c r="U164" s="2">
        <v>-7428.7402988090098</v>
      </c>
      <c r="V164" s="23" t="s">
        <v>6</v>
      </c>
      <c r="W164" s="24">
        <f>(R164*U164)/(R165*U165)</f>
        <v>0.994455209918512</v>
      </c>
    </row>
    <row r="165" spans="1:23" ht="13.5" thickBot="1" x14ac:dyDescent="0.25">
      <c r="A165" s="52"/>
      <c r="B165" s="53"/>
      <c r="C165" s="60"/>
      <c r="D165" s="59"/>
      <c r="E165" s="17"/>
      <c r="F165" s="8"/>
      <c r="G165" s="40"/>
      <c r="H165" s="4" t="s">
        <v>4</v>
      </c>
      <c r="I165" s="2">
        <v>-230359.87757316601</v>
      </c>
      <c r="J165" s="5" t="s">
        <v>1</v>
      </c>
      <c r="K165" s="5" t="s">
        <v>18</v>
      </c>
      <c r="L165" s="2">
        <v>202.823995404778</v>
      </c>
      <c r="M165" s="23"/>
      <c r="N165" s="24"/>
      <c r="O165" s="8"/>
      <c r="P165" s="23"/>
      <c r="Q165" s="4" t="s">
        <v>4</v>
      </c>
      <c r="R165" s="2">
        <v>32368.986216445901</v>
      </c>
      <c r="S165" s="5" t="s">
        <v>1</v>
      </c>
      <c r="T165" s="5" t="s">
        <v>18</v>
      </c>
      <c r="U165" s="2">
        <v>-7500.2976168672103</v>
      </c>
      <c r="V165" s="23"/>
      <c r="W165" s="24"/>
    </row>
    <row r="166" spans="1:23" ht="13.5" thickBot="1" x14ac:dyDescent="0.25">
      <c r="A166" s="47"/>
      <c r="B166" s="57"/>
      <c r="C166" s="49"/>
      <c r="D166" s="49"/>
      <c r="E166" s="17"/>
      <c r="F166" s="8"/>
      <c r="G166" s="13"/>
      <c r="H166" s="13"/>
      <c r="I166" s="13"/>
      <c r="J166" s="13"/>
      <c r="K166" s="13"/>
      <c r="L166" s="13"/>
      <c r="M166" s="13"/>
      <c r="N166" s="14"/>
      <c r="O166" s="8"/>
      <c r="P166" s="12"/>
      <c r="Q166" s="13"/>
      <c r="R166" s="13"/>
      <c r="S166" s="13"/>
      <c r="T166" s="13"/>
      <c r="U166" s="13"/>
      <c r="V166" s="13"/>
      <c r="W166" s="14"/>
    </row>
    <row r="167" spans="1:23" x14ac:dyDescent="0.2">
      <c r="A167" s="45"/>
      <c r="B167" s="57"/>
      <c r="C167" s="49"/>
      <c r="D167" s="49"/>
      <c r="E167" s="1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16"/>
    </row>
    <row r="168" spans="1:23" x14ac:dyDescent="0.2">
      <c r="A168" s="47"/>
      <c r="B168" s="57"/>
      <c r="C168" s="49"/>
      <c r="D168" s="59"/>
      <c r="E168" s="1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16"/>
    </row>
    <row r="169" spans="1:23" x14ac:dyDescent="0.2">
      <c r="A169" s="52"/>
      <c r="B169" s="53"/>
      <c r="C169" s="49"/>
      <c r="D169" s="59"/>
      <c r="E169" s="1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16"/>
    </row>
    <row r="170" spans="1:23" x14ac:dyDescent="0.2">
      <c r="A170" s="52"/>
      <c r="B170" s="53"/>
      <c r="C170" s="49"/>
      <c r="D170" s="59"/>
      <c r="E170" s="1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16"/>
    </row>
    <row r="171" spans="1:23" x14ac:dyDescent="0.2">
      <c r="A171" s="8"/>
      <c r="B171" s="8"/>
      <c r="C171" s="17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16"/>
    </row>
    <row r="172" spans="1:23" ht="13.5" thickBot="1" x14ac:dyDescent="0.25">
      <c r="A172" s="8"/>
      <c r="B172" s="8"/>
      <c r="C172" s="8"/>
      <c r="D172" s="8"/>
      <c r="E172" s="8"/>
      <c r="F172" s="8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7"/>
    </row>
  </sheetData>
  <mergeCells count="217">
    <mergeCell ref="G30:N30"/>
    <mergeCell ref="G2:N2"/>
    <mergeCell ref="G4:G5"/>
    <mergeCell ref="M4:M5"/>
    <mergeCell ref="N4:N5"/>
    <mergeCell ref="F15:F16"/>
    <mergeCell ref="G25:N25"/>
    <mergeCell ref="G27:G28"/>
    <mergeCell ref="P27:P28"/>
    <mergeCell ref="M27:M28"/>
    <mergeCell ref="N27:N28"/>
    <mergeCell ref="A2:B2"/>
    <mergeCell ref="A4:B4"/>
    <mergeCell ref="A6:B6"/>
    <mergeCell ref="A7:B7"/>
    <mergeCell ref="A9:B9"/>
    <mergeCell ref="A10:B10"/>
    <mergeCell ref="P22:P23"/>
    <mergeCell ref="V22:V23"/>
    <mergeCell ref="W22:W23"/>
    <mergeCell ref="G32:G33"/>
    <mergeCell ref="M32:M33"/>
    <mergeCell ref="N32:N33"/>
    <mergeCell ref="P10:W10"/>
    <mergeCell ref="P12:P13"/>
    <mergeCell ref="V12:V13"/>
    <mergeCell ref="W12:W13"/>
    <mergeCell ref="P15:W15"/>
    <mergeCell ref="P17:P18"/>
    <mergeCell ref="G12:G13"/>
    <mergeCell ref="N12:N13"/>
    <mergeCell ref="M12:M13"/>
    <mergeCell ref="G10:N10"/>
    <mergeCell ref="N17:N18"/>
    <mergeCell ref="M17:M18"/>
    <mergeCell ref="G17:G18"/>
    <mergeCell ref="G15:N15"/>
    <mergeCell ref="G20:N20"/>
    <mergeCell ref="G22:G23"/>
    <mergeCell ref="M22:M23"/>
    <mergeCell ref="N22:N23"/>
    <mergeCell ref="P2:W2"/>
    <mergeCell ref="P4:P5"/>
    <mergeCell ref="V4:V5"/>
    <mergeCell ref="W4:W5"/>
    <mergeCell ref="P25:W25"/>
    <mergeCell ref="A46:B46"/>
    <mergeCell ref="G46:N46"/>
    <mergeCell ref="P46:W46"/>
    <mergeCell ref="A48:B48"/>
    <mergeCell ref="G48:G49"/>
    <mergeCell ref="M48:M49"/>
    <mergeCell ref="N48:N49"/>
    <mergeCell ref="P48:P49"/>
    <mergeCell ref="V48:V49"/>
    <mergeCell ref="W48:W49"/>
    <mergeCell ref="V27:V28"/>
    <mergeCell ref="W27:W28"/>
    <mergeCell ref="P30:W30"/>
    <mergeCell ref="P32:P33"/>
    <mergeCell ref="V32:V33"/>
    <mergeCell ref="W32:W33"/>
    <mergeCell ref="V17:V18"/>
    <mergeCell ref="W17:W18"/>
    <mergeCell ref="P20:W20"/>
    <mergeCell ref="G56:G57"/>
    <mergeCell ref="M56:M57"/>
    <mergeCell ref="N56:N57"/>
    <mergeCell ref="P56:P57"/>
    <mergeCell ref="V56:V57"/>
    <mergeCell ref="W56:W57"/>
    <mergeCell ref="A50:B50"/>
    <mergeCell ref="A51:B51"/>
    <mergeCell ref="A53:B53"/>
    <mergeCell ref="A54:B54"/>
    <mergeCell ref="G54:N54"/>
    <mergeCell ref="P54:W54"/>
    <mergeCell ref="G64:N64"/>
    <mergeCell ref="P64:W64"/>
    <mergeCell ref="G66:G67"/>
    <mergeCell ref="M66:M67"/>
    <mergeCell ref="N66:N67"/>
    <mergeCell ref="P66:P67"/>
    <mergeCell ref="V66:V67"/>
    <mergeCell ref="W66:W67"/>
    <mergeCell ref="G59:N59"/>
    <mergeCell ref="P59:W59"/>
    <mergeCell ref="G61:G62"/>
    <mergeCell ref="M61:M62"/>
    <mergeCell ref="N61:N62"/>
    <mergeCell ref="P61:P62"/>
    <mergeCell ref="V61:V62"/>
    <mergeCell ref="W61:W62"/>
    <mergeCell ref="G74:N74"/>
    <mergeCell ref="P74:W74"/>
    <mergeCell ref="G76:G77"/>
    <mergeCell ref="M76:M77"/>
    <mergeCell ref="N76:N77"/>
    <mergeCell ref="P76:P77"/>
    <mergeCell ref="V76:V77"/>
    <mergeCell ref="W76:W77"/>
    <mergeCell ref="G69:N69"/>
    <mergeCell ref="P69:W69"/>
    <mergeCell ref="G71:G72"/>
    <mergeCell ref="M71:M72"/>
    <mergeCell ref="N71:N72"/>
    <mergeCell ref="P71:P72"/>
    <mergeCell ref="V71:V72"/>
    <mergeCell ref="W71:W72"/>
    <mergeCell ref="A90:B90"/>
    <mergeCell ref="G90:N90"/>
    <mergeCell ref="P90:W90"/>
    <mergeCell ref="A92:B92"/>
    <mergeCell ref="G92:G93"/>
    <mergeCell ref="M92:M93"/>
    <mergeCell ref="N92:N93"/>
    <mergeCell ref="P92:P93"/>
    <mergeCell ref="V92:V93"/>
    <mergeCell ref="W92:W93"/>
    <mergeCell ref="G100:G101"/>
    <mergeCell ref="M100:M101"/>
    <mergeCell ref="N100:N101"/>
    <mergeCell ref="P100:P101"/>
    <mergeCell ref="V100:V101"/>
    <mergeCell ref="W100:W101"/>
    <mergeCell ref="A94:B94"/>
    <mergeCell ref="A95:B95"/>
    <mergeCell ref="A97:B97"/>
    <mergeCell ref="A98:B98"/>
    <mergeCell ref="G98:N98"/>
    <mergeCell ref="P98:W98"/>
    <mergeCell ref="G108:N108"/>
    <mergeCell ref="P108:W108"/>
    <mergeCell ref="G110:G111"/>
    <mergeCell ref="M110:M111"/>
    <mergeCell ref="N110:N111"/>
    <mergeCell ref="P110:P111"/>
    <mergeCell ref="V110:V111"/>
    <mergeCell ref="W110:W111"/>
    <mergeCell ref="G103:N103"/>
    <mergeCell ref="P103:W103"/>
    <mergeCell ref="G105:G106"/>
    <mergeCell ref="M105:M106"/>
    <mergeCell ref="N105:N106"/>
    <mergeCell ref="P105:P106"/>
    <mergeCell ref="V105:V106"/>
    <mergeCell ref="W105:W106"/>
    <mergeCell ref="G118:N118"/>
    <mergeCell ref="P118:W118"/>
    <mergeCell ref="G120:G121"/>
    <mergeCell ref="M120:M121"/>
    <mergeCell ref="N120:N121"/>
    <mergeCell ref="P120:P121"/>
    <mergeCell ref="V120:V121"/>
    <mergeCell ref="W120:W121"/>
    <mergeCell ref="G113:N113"/>
    <mergeCell ref="P113:W113"/>
    <mergeCell ref="G115:G116"/>
    <mergeCell ref="M115:M116"/>
    <mergeCell ref="N115:N116"/>
    <mergeCell ref="P115:P116"/>
    <mergeCell ref="V115:V116"/>
    <mergeCell ref="W115:W116"/>
    <mergeCell ref="A134:B134"/>
    <mergeCell ref="G134:N134"/>
    <mergeCell ref="P134:W134"/>
    <mergeCell ref="A136:B136"/>
    <mergeCell ref="G136:G137"/>
    <mergeCell ref="M136:M137"/>
    <mergeCell ref="N136:N137"/>
    <mergeCell ref="P136:P137"/>
    <mergeCell ref="V136:V137"/>
    <mergeCell ref="W136:W137"/>
    <mergeCell ref="G144:G145"/>
    <mergeCell ref="M144:M145"/>
    <mergeCell ref="N144:N145"/>
    <mergeCell ref="P144:P145"/>
    <mergeCell ref="V144:V145"/>
    <mergeCell ref="W144:W145"/>
    <mergeCell ref="A138:B138"/>
    <mergeCell ref="A139:B139"/>
    <mergeCell ref="A141:B141"/>
    <mergeCell ref="A142:B142"/>
    <mergeCell ref="G142:N142"/>
    <mergeCell ref="P142:W142"/>
    <mergeCell ref="G152:N152"/>
    <mergeCell ref="P152:W152"/>
    <mergeCell ref="G154:G155"/>
    <mergeCell ref="M154:M155"/>
    <mergeCell ref="N154:N155"/>
    <mergeCell ref="P154:P155"/>
    <mergeCell ref="V154:V155"/>
    <mergeCell ref="W154:W155"/>
    <mergeCell ref="G147:N147"/>
    <mergeCell ref="P147:W147"/>
    <mergeCell ref="G149:G150"/>
    <mergeCell ref="M149:M150"/>
    <mergeCell ref="N149:N150"/>
    <mergeCell ref="P149:P150"/>
    <mergeCell ref="V149:V150"/>
    <mergeCell ref="W149:W150"/>
    <mergeCell ref="G162:N162"/>
    <mergeCell ref="P162:W162"/>
    <mergeCell ref="G164:G165"/>
    <mergeCell ref="M164:M165"/>
    <mergeCell ref="N164:N165"/>
    <mergeCell ref="P164:P165"/>
    <mergeCell ref="V164:V165"/>
    <mergeCell ref="W164:W165"/>
    <mergeCell ref="G157:N157"/>
    <mergeCell ref="P157:W157"/>
    <mergeCell ref="G159:G160"/>
    <mergeCell ref="M159:M160"/>
    <mergeCell ref="N159:N160"/>
    <mergeCell ref="P159:P160"/>
    <mergeCell ref="V159:V160"/>
    <mergeCell ref="W159:W160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Скочеляс Олег Петрович</dc:creator>
  <cp:lastModifiedBy>Коржавчикова Ольга Михайловна</cp:lastModifiedBy>
  <cp:lastPrinted>2025-03-24T05:18:53Z</cp:lastPrinted>
  <dcterms:created xsi:type="dcterms:W3CDTF">2023-09-24T12:58:03Z</dcterms:created>
  <dcterms:modified xsi:type="dcterms:W3CDTF">2025-03-24T05:18:54Z</dcterms:modified>
</cp:coreProperties>
</file>